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mituisi\Desktop\事業計画作り直し\次世代エネルギー実験フィールド\筑波大学関係\次世代エネルギーシステムTF\R03年度資料\R03第4回TF\"/>
    </mc:Choice>
  </mc:AlternateContent>
  <bookViews>
    <workbookView xWindow="120" yWindow="75" windowWidth="23715" windowHeight="15030"/>
  </bookViews>
  <sheets>
    <sheet name="グランドデザイン整理リスト" sheetId="10" r:id="rId1"/>
    <sheet name="評価リスト（ジョブシート）" sheetId="1" r:id="rId2"/>
    <sheet name="全体収支" sheetId="11" r:id="rId3"/>
    <sheet name="太陽光発電量" sheetId="12" r:id="rId4"/>
    <sheet name="水素によるEシーズンシフト" sheetId="13" r:id="rId5"/>
  </sheets>
  <calcPr calcId="162913"/>
</workbook>
</file>

<file path=xl/calcChain.xml><?xml version="1.0" encoding="utf-8"?>
<calcChain xmlns="http://schemas.openxmlformats.org/spreadsheetml/2006/main">
  <c r="D27" i="13" l="1"/>
  <c r="D28" i="13"/>
  <c r="D29" i="13"/>
  <c r="D30" i="13"/>
  <c r="D31" i="13"/>
  <c r="D32" i="13"/>
  <c r="D33" i="13"/>
  <c r="D34" i="13"/>
  <c r="D35" i="13"/>
  <c r="D36" i="13"/>
  <c r="D37" i="13"/>
  <c r="D26" i="13"/>
  <c r="E27" i="13"/>
  <c r="E28" i="13"/>
  <c r="E29" i="13"/>
  <c r="E30" i="13"/>
  <c r="E31" i="13"/>
  <c r="E32" i="13"/>
  <c r="E33" i="13"/>
  <c r="E34" i="13"/>
  <c r="E35" i="13"/>
  <c r="E36" i="13"/>
  <c r="E37" i="13"/>
  <c r="E26" i="13"/>
  <c r="C27" i="13"/>
  <c r="C28" i="13"/>
  <c r="C29" i="13"/>
  <c r="C30" i="13"/>
  <c r="C31" i="13"/>
  <c r="C32" i="13"/>
  <c r="C33" i="13"/>
  <c r="C34" i="13"/>
  <c r="C35" i="13"/>
  <c r="C36" i="13"/>
  <c r="C37" i="13"/>
  <c r="C26" i="13"/>
  <c r="E19" i="13" l="1"/>
  <c r="E18" i="13"/>
  <c r="E17" i="13"/>
  <c r="E16" i="13"/>
  <c r="E15" i="13"/>
  <c r="E14" i="13"/>
  <c r="E13" i="13"/>
  <c r="E12" i="13"/>
  <c r="E11" i="13"/>
  <c r="E10" i="13"/>
  <c r="E9" i="13"/>
  <c r="E8" i="13"/>
  <c r="AJ16" i="12" l="1"/>
  <c r="AK16" i="12"/>
  <c r="AI16" i="12"/>
  <c r="T34" i="12"/>
  <c r="U34" i="12"/>
  <c r="S34" i="12"/>
  <c r="E9" i="12" l="1"/>
  <c r="E10" i="12"/>
  <c r="E11" i="12"/>
  <c r="E12" i="12"/>
  <c r="E13" i="12"/>
  <c r="E14" i="12"/>
  <c r="E15" i="12"/>
  <c r="E16" i="12"/>
  <c r="E17" i="12"/>
  <c r="E18" i="12"/>
  <c r="E19" i="12"/>
  <c r="E8" i="12"/>
  <c r="E35" i="12" l="1"/>
  <c r="U17" i="12" s="1"/>
  <c r="D35" i="12"/>
  <c r="T17" i="12" s="1"/>
  <c r="C35" i="12"/>
  <c r="S17" i="12" s="1"/>
  <c r="E31" i="12"/>
  <c r="U13" i="12" s="1"/>
  <c r="D31" i="12"/>
  <c r="T13" i="12" s="1"/>
  <c r="C31" i="12"/>
  <c r="S13" i="12" s="1"/>
  <c r="E27" i="12"/>
  <c r="U9" i="12" s="1"/>
  <c r="D27" i="12"/>
  <c r="T9" i="12" s="1"/>
  <c r="C27" i="12"/>
  <c r="S9" i="12" s="1"/>
  <c r="E26" i="12"/>
  <c r="U8" i="12" s="1"/>
  <c r="D26" i="12"/>
  <c r="T8" i="12" s="1"/>
  <c r="C26" i="12"/>
  <c r="S8" i="12" s="1"/>
  <c r="E34" i="12"/>
  <c r="D34" i="12"/>
  <c r="C34" i="12"/>
  <c r="E30" i="12"/>
  <c r="U12" i="12" s="1"/>
  <c r="D30" i="12"/>
  <c r="T12" i="12" s="1"/>
  <c r="C30" i="12"/>
  <c r="S12" i="12" s="1"/>
  <c r="E37" i="12"/>
  <c r="U19" i="12" s="1"/>
  <c r="C37" i="12"/>
  <c r="S19" i="12" s="1"/>
  <c r="D37" i="12"/>
  <c r="T19" i="12" s="1"/>
  <c r="D33" i="12"/>
  <c r="T15" i="12" s="1"/>
  <c r="E33" i="12"/>
  <c r="U15" i="12" s="1"/>
  <c r="C33" i="12"/>
  <c r="S15" i="12" s="1"/>
  <c r="E29" i="12"/>
  <c r="U11" i="12" s="1"/>
  <c r="C29" i="12"/>
  <c r="S11" i="12" s="1"/>
  <c r="D29" i="12"/>
  <c r="T11" i="12" s="1"/>
  <c r="D36" i="12"/>
  <c r="T18" i="12" s="1"/>
  <c r="E36" i="12"/>
  <c r="U18" i="12" s="1"/>
  <c r="C36" i="12"/>
  <c r="S18" i="12" s="1"/>
  <c r="E32" i="12"/>
  <c r="U14" i="12" s="1"/>
  <c r="C32" i="12"/>
  <c r="S14" i="12" s="1"/>
  <c r="D32" i="12"/>
  <c r="T14" i="12" s="1"/>
  <c r="D28" i="12"/>
  <c r="T10" i="12" s="1"/>
  <c r="E28" i="12"/>
  <c r="U10" i="12" s="1"/>
  <c r="C28" i="12"/>
  <c r="S10" i="12" s="1"/>
  <c r="Q39" i="11"/>
  <c r="AJ14" i="12" l="1"/>
  <c r="T32" i="12"/>
  <c r="AK18" i="12"/>
  <c r="U36" i="12"/>
  <c r="U29" i="12"/>
  <c r="AK11" i="12"/>
  <c r="T37" i="12"/>
  <c r="AJ19" i="12"/>
  <c r="AJ12" i="12"/>
  <c r="T30" i="12"/>
  <c r="AI9" i="12"/>
  <c r="S27" i="12"/>
  <c r="AJ13" i="12"/>
  <c r="T31" i="12"/>
  <c r="AK17" i="12"/>
  <c r="U35" i="12"/>
  <c r="AI10" i="12"/>
  <c r="S28" i="12"/>
  <c r="AI14" i="12"/>
  <c r="S32" i="12"/>
  <c r="AJ18" i="12"/>
  <c r="T36" i="12"/>
  <c r="S33" i="12"/>
  <c r="AI15" i="12"/>
  <c r="AI19" i="12"/>
  <c r="S37" i="12"/>
  <c r="AK12" i="12"/>
  <c r="U30" i="12"/>
  <c r="AI8" i="12"/>
  <c r="S26" i="12"/>
  <c r="AJ9" i="12"/>
  <c r="T27" i="12"/>
  <c r="AK13" i="12"/>
  <c r="U31" i="12"/>
  <c r="AK10" i="12"/>
  <c r="U28" i="12"/>
  <c r="AK14" i="12"/>
  <c r="U32" i="12"/>
  <c r="T29" i="12"/>
  <c r="AJ11" i="12"/>
  <c r="U33" i="12"/>
  <c r="AK15" i="12"/>
  <c r="U37" i="12"/>
  <c r="AK19" i="12"/>
  <c r="AJ8" i="12"/>
  <c r="AJ28" i="12" s="1"/>
  <c r="AJ29" i="12" s="1"/>
  <c r="AJ30" i="12" s="1"/>
  <c r="T26" i="12"/>
  <c r="AK9" i="12"/>
  <c r="U27" i="12"/>
  <c r="AI17" i="12"/>
  <c r="S35" i="12"/>
  <c r="AJ10" i="12"/>
  <c r="T28" i="12"/>
  <c r="AI18" i="12"/>
  <c r="S36" i="12"/>
  <c r="AI11" i="12"/>
  <c r="S29" i="12"/>
  <c r="AJ15" i="12"/>
  <c r="T33" i="12"/>
  <c r="AI12" i="12"/>
  <c r="S30" i="12"/>
  <c r="AK8" i="12"/>
  <c r="AK28" i="12" s="1"/>
  <c r="AK29" i="12" s="1"/>
  <c r="AK30" i="12" s="1"/>
  <c r="AK31" i="12" s="1"/>
  <c r="AK32" i="12" s="1"/>
  <c r="AK33" i="12" s="1"/>
  <c r="AK34" i="12" s="1"/>
  <c r="AK35" i="12" s="1"/>
  <c r="AK36" i="12" s="1"/>
  <c r="AK37" i="12" s="1"/>
  <c r="AK38" i="12" s="1"/>
  <c r="AK39" i="12" s="1"/>
  <c r="U26" i="12"/>
  <c r="AI13" i="12"/>
  <c r="S31" i="12"/>
  <c r="AJ17" i="12"/>
  <c r="T35" i="12"/>
  <c r="C42" i="11"/>
  <c r="AJ31" i="12" l="1"/>
  <c r="AJ32" i="12" s="1"/>
  <c r="AJ33" i="12" s="1"/>
  <c r="AJ34" i="12" s="1"/>
  <c r="AJ35" i="12" s="1"/>
  <c r="AJ36" i="12" s="1"/>
  <c r="AJ37" i="12" s="1"/>
  <c r="AJ38" i="12" s="1"/>
  <c r="AJ39" i="12" s="1"/>
  <c r="AI28" i="12"/>
  <c r="AI29" i="12" s="1"/>
  <c r="AI30" i="12" s="1"/>
  <c r="AI31" i="12" s="1"/>
  <c r="AI32" i="12" s="1"/>
  <c r="AI33" i="12" s="1"/>
  <c r="AI34" i="12" s="1"/>
  <c r="AI35" i="12" s="1"/>
  <c r="AI36" i="12" s="1"/>
  <c r="AI37" i="12" s="1"/>
  <c r="AI38" i="12" s="1"/>
  <c r="AI39" i="12" s="1"/>
  <c r="AI21" i="12"/>
  <c r="C53" i="11"/>
  <c r="T25" i="11" l="1"/>
  <c r="Q38" i="11" l="1"/>
  <c r="X11" i="11"/>
  <c r="X10" i="11"/>
  <c r="C38" i="11" l="1"/>
  <c r="J10" i="11"/>
  <c r="T55" i="11" l="1"/>
  <c r="T54" i="11"/>
  <c r="T53" i="11"/>
  <c r="Q53" i="11"/>
  <c r="T52" i="11"/>
  <c r="T42" i="11"/>
  <c r="T41" i="11"/>
  <c r="T40" i="11"/>
  <c r="Q40" i="11"/>
  <c r="T39" i="11"/>
  <c r="AA27" i="11"/>
  <c r="T27" i="11"/>
  <c r="AA26" i="11"/>
  <c r="T26" i="11"/>
  <c r="AA25" i="11"/>
  <c r="X25" i="11"/>
  <c r="Q25" i="11"/>
  <c r="AA24" i="11"/>
  <c r="T24" i="11"/>
  <c r="AA14" i="11"/>
  <c r="T14" i="11"/>
  <c r="AA13" i="11"/>
  <c r="T13" i="11"/>
  <c r="AA12" i="11"/>
  <c r="X12" i="11"/>
  <c r="T12" i="11"/>
  <c r="Q12" i="11"/>
  <c r="AA11" i="11"/>
  <c r="T11" i="11"/>
  <c r="X14" i="11" l="1"/>
  <c r="X26" i="11" s="1"/>
  <c r="T29" i="11"/>
  <c r="T57" i="11"/>
  <c r="T16" i="11"/>
  <c r="AA29" i="11"/>
  <c r="T44" i="11"/>
  <c r="AA16" i="11"/>
  <c r="X17" i="11"/>
  <c r="X29" i="11"/>
  <c r="Q14" i="11"/>
  <c r="Q26" i="11" s="1"/>
  <c r="Q29" i="11" s="1"/>
  <c r="Q42" i="11"/>
  <c r="Q54" i="11" s="1"/>
  <c r="Q57" i="11" s="1"/>
  <c r="F55" i="11"/>
  <c r="F54" i="11"/>
  <c r="F53" i="11"/>
  <c r="F52" i="11"/>
  <c r="F42" i="11"/>
  <c r="F41" i="11"/>
  <c r="F40" i="11"/>
  <c r="C40" i="11"/>
  <c r="F39" i="11"/>
  <c r="M27" i="11"/>
  <c r="M26" i="11"/>
  <c r="M25" i="11"/>
  <c r="J25" i="11"/>
  <c r="M24" i="11"/>
  <c r="M14" i="11"/>
  <c r="M13" i="11"/>
  <c r="M12" i="11"/>
  <c r="J12" i="11"/>
  <c r="M11" i="11"/>
  <c r="F27" i="11"/>
  <c r="F26" i="11"/>
  <c r="F25" i="11"/>
  <c r="F24" i="11"/>
  <c r="F13" i="11"/>
  <c r="F12" i="11"/>
  <c r="F14" i="11"/>
  <c r="C12" i="11"/>
  <c r="C14" i="11" s="1"/>
  <c r="C54" i="11" l="1"/>
  <c r="C57" i="11" s="1"/>
  <c r="T58" i="11"/>
  <c r="T59" i="11" s="1"/>
  <c r="T30" i="11"/>
  <c r="T31" i="11" s="1"/>
  <c r="AA30" i="11"/>
  <c r="AA31" i="11" s="1"/>
  <c r="F44" i="11"/>
  <c r="Q45" i="11"/>
  <c r="Q17" i="11"/>
  <c r="F57" i="11"/>
  <c r="F58" i="11" s="1"/>
  <c r="F59" i="11" s="1"/>
  <c r="M29" i="11"/>
  <c r="J14" i="11"/>
  <c r="J26" i="11" s="1"/>
  <c r="J29" i="11" s="1"/>
  <c r="F29" i="11"/>
  <c r="M16" i="11"/>
  <c r="F11" i="11"/>
  <c r="F16" i="11" s="1"/>
  <c r="C26" i="11"/>
  <c r="C25" i="11"/>
  <c r="C17" i="11"/>
  <c r="C45" i="11" l="1"/>
  <c r="M30" i="11"/>
  <c r="J17" i="11"/>
  <c r="C29" i="11"/>
  <c r="F30" i="11" s="1"/>
</calcChain>
</file>

<file path=xl/sharedStrings.xml><?xml version="1.0" encoding="utf-8"?>
<sst xmlns="http://schemas.openxmlformats.org/spreadsheetml/2006/main" count="1432" uniqueCount="618">
  <si>
    <t>区分</t>
    <rPh sb="0" eb="2">
      <t>クブン</t>
    </rPh>
    <phoneticPr fontId="1"/>
  </si>
  <si>
    <t>関係省庁</t>
    <rPh sb="0" eb="2">
      <t>カンケイ</t>
    </rPh>
    <rPh sb="2" eb="4">
      <t>ショウチョウ</t>
    </rPh>
    <phoneticPr fontId="1"/>
  </si>
  <si>
    <t>時期</t>
    <rPh sb="0" eb="2">
      <t>ジキ</t>
    </rPh>
    <phoneticPr fontId="1"/>
  </si>
  <si>
    <t>No</t>
    <phoneticPr fontId="1"/>
  </si>
  <si>
    <t>実施内容・アウトカム</t>
    <rPh sb="0" eb="2">
      <t>ジッシ</t>
    </rPh>
    <rPh sb="2" eb="4">
      <t>ナイヨウ</t>
    </rPh>
    <phoneticPr fontId="1"/>
  </si>
  <si>
    <t>地域エネルギーセンター本体</t>
    <rPh sb="0" eb="2">
      <t>チイキ</t>
    </rPh>
    <rPh sb="11" eb="13">
      <t>ホンタイ</t>
    </rPh>
    <phoneticPr fontId="1"/>
  </si>
  <si>
    <t>つくば3Eフォーラム　次世代エネルギーシステムタスクフォース</t>
    <rPh sb="11" eb="14">
      <t>ジセダイ</t>
    </rPh>
    <phoneticPr fontId="10"/>
  </si>
  <si>
    <t>第三回TF資料 2021.1.21</t>
    <rPh sb="0" eb="1">
      <t>ダイ</t>
    </rPh>
    <rPh sb="1" eb="3">
      <t>サンカイ</t>
    </rPh>
    <rPh sb="5" eb="7">
      <t>シリョウ</t>
    </rPh>
    <phoneticPr fontId="10"/>
  </si>
  <si>
    <t>重要ポイント：既成概念を取り払い2050年を見据えて考える</t>
    <rPh sb="0" eb="2">
      <t>ジュウヨウ</t>
    </rPh>
    <rPh sb="7" eb="9">
      <t>キセイ</t>
    </rPh>
    <rPh sb="9" eb="11">
      <t>ガイネン</t>
    </rPh>
    <rPh sb="12" eb="13">
      <t>ト</t>
    </rPh>
    <rPh sb="14" eb="15">
      <t>ハラ</t>
    </rPh>
    <rPh sb="20" eb="21">
      <t>ネン</t>
    </rPh>
    <rPh sb="22" eb="24">
      <t>ミス</t>
    </rPh>
    <rPh sb="26" eb="27">
      <t>カンガ</t>
    </rPh>
    <phoneticPr fontId="10"/>
  </si>
  <si>
    <t>各要素技術の実用タイミング（実証ではなく社会実装できる状態）および対応時期（2045年までに使用停止を含む）リスト</t>
    <rPh sb="0" eb="1">
      <t>カク</t>
    </rPh>
    <rPh sb="1" eb="3">
      <t>ヨウソ</t>
    </rPh>
    <rPh sb="3" eb="5">
      <t>ギジュツ</t>
    </rPh>
    <rPh sb="6" eb="8">
      <t>ジツヨウ</t>
    </rPh>
    <rPh sb="14" eb="16">
      <t>ジッショウ</t>
    </rPh>
    <rPh sb="20" eb="22">
      <t>シャカイ</t>
    </rPh>
    <rPh sb="22" eb="24">
      <t>ジッソウ</t>
    </rPh>
    <rPh sb="27" eb="29">
      <t>ジョウタイ</t>
    </rPh>
    <rPh sb="33" eb="35">
      <t>タイオウ</t>
    </rPh>
    <rPh sb="35" eb="37">
      <t>ジキ</t>
    </rPh>
    <rPh sb="42" eb="43">
      <t>ネン</t>
    </rPh>
    <rPh sb="46" eb="48">
      <t>シヨウ</t>
    </rPh>
    <rPh sb="48" eb="50">
      <t>テイシ</t>
    </rPh>
    <rPh sb="51" eb="52">
      <t>フク</t>
    </rPh>
    <phoneticPr fontId="10"/>
  </si>
  <si>
    <t>技術的整理（まずは規制の状況などを考慮せずに整理）</t>
    <rPh sb="12" eb="14">
      <t>ジョウキョウ</t>
    </rPh>
    <phoneticPr fontId="10"/>
  </si>
  <si>
    <t>（エネルギーの上流から下流に向けて整理：発電所が最上流、一般消費地が最下流）</t>
    <rPh sb="7" eb="9">
      <t>ジョウリュウ</t>
    </rPh>
    <rPh sb="11" eb="13">
      <t>カリュウ</t>
    </rPh>
    <rPh sb="14" eb="15">
      <t>ム</t>
    </rPh>
    <rPh sb="17" eb="19">
      <t>セイリ</t>
    </rPh>
    <rPh sb="20" eb="22">
      <t>ハツデン</t>
    </rPh>
    <rPh sb="22" eb="23">
      <t>ショ</t>
    </rPh>
    <rPh sb="24" eb="25">
      <t>サイ</t>
    </rPh>
    <rPh sb="25" eb="27">
      <t>ジョウリュウ</t>
    </rPh>
    <rPh sb="28" eb="30">
      <t>イッパン</t>
    </rPh>
    <rPh sb="30" eb="33">
      <t>ショウヒチ</t>
    </rPh>
    <rPh sb="34" eb="37">
      <t>サイカリュウ</t>
    </rPh>
    <phoneticPr fontId="10"/>
  </si>
  <si>
    <r>
      <rPr>
        <b/>
        <sz val="14"/>
        <color rgb="FF0000FF"/>
        <rFont val="ＭＳ ゴシック"/>
        <family val="3"/>
        <charset val="128"/>
      </rPr>
      <t>②発電所</t>
    </r>
    <r>
      <rPr>
        <sz val="14"/>
        <color rgb="FF0000FF"/>
        <rFont val="ＭＳ ゴシック"/>
        <family val="2"/>
        <charset val="128"/>
      </rPr>
      <t>：大規模二次エネルギー製造</t>
    </r>
    <rPh sb="1" eb="3">
      <t>ハツデン</t>
    </rPh>
    <rPh sb="3" eb="4">
      <t>ショ</t>
    </rPh>
    <rPh sb="5" eb="8">
      <t>ダイキボ</t>
    </rPh>
    <rPh sb="8" eb="10">
      <t>ニジ</t>
    </rPh>
    <rPh sb="15" eb="17">
      <t>セイゾウ</t>
    </rPh>
    <phoneticPr fontId="10"/>
  </si>
  <si>
    <t>※）2050年カーボンニュートラル達成のための技術完成時期2045年は仮決め（要論議）</t>
    <rPh sb="6" eb="7">
      <t>ネン</t>
    </rPh>
    <rPh sb="17" eb="19">
      <t>タッセイ</t>
    </rPh>
    <rPh sb="23" eb="25">
      <t>ギジュツ</t>
    </rPh>
    <rPh sb="25" eb="27">
      <t>カンセイ</t>
    </rPh>
    <rPh sb="27" eb="29">
      <t>ジキ</t>
    </rPh>
    <rPh sb="33" eb="34">
      <t>ネン</t>
    </rPh>
    <rPh sb="35" eb="36">
      <t>カリ</t>
    </rPh>
    <rPh sb="36" eb="37">
      <t>ギ</t>
    </rPh>
    <rPh sb="39" eb="40">
      <t>ヨウ</t>
    </rPh>
    <rPh sb="40" eb="42">
      <t>ロンギ</t>
    </rPh>
    <phoneticPr fontId="10"/>
  </si>
  <si>
    <t>電気</t>
    <rPh sb="0" eb="2">
      <t>デンキ</t>
    </rPh>
    <phoneticPr fontId="10"/>
  </si>
  <si>
    <t>大規模発電候補</t>
    <phoneticPr fontId="10"/>
  </si>
  <si>
    <t>方式・技術など</t>
    <rPh sb="0" eb="2">
      <t>ホウシキ</t>
    </rPh>
    <rPh sb="3" eb="5">
      <t>ギジュツ</t>
    </rPh>
    <phoneticPr fontId="10"/>
  </si>
  <si>
    <t>各時期での対応見込み</t>
    <rPh sb="0" eb="1">
      <t>カク</t>
    </rPh>
    <rPh sb="1" eb="3">
      <t>ジキ</t>
    </rPh>
    <rPh sb="5" eb="7">
      <t>タイオウ</t>
    </rPh>
    <rPh sb="7" eb="9">
      <t>ミコ</t>
    </rPh>
    <phoneticPr fontId="10"/>
  </si>
  <si>
    <t>備考（技術仕様、技術保有想定組織、コスト、標準・規制など）</t>
    <rPh sb="5" eb="7">
      <t>シヨウ</t>
    </rPh>
    <rPh sb="8" eb="10">
      <t>ギジュツ</t>
    </rPh>
    <rPh sb="10" eb="12">
      <t>ホユウ</t>
    </rPh>
    <rPh sb="12" eb="14">
      <t>ソウテイ</t>
    </rPh>
    <rPh sb="14" eb="16">
      <t>ソシキ</t>
    </rPh>
    <rPh sb="21" eb="23">
      <t>ヒョウジュン</t>
    </rPh>
    <rPh sb="24" eb="26">
      <t>キセイ</t>
    </rPh>
    <phoneticPr fontId="10"/>
  </si>
  <si>
    <t>2020年</t>
  </si>
  <si>
    <t>過渡期</t>
    <rPh sb="0" eb="3">
      <t>カトキ</t>
    </rPh>
    <phoneticPr fontId="10"/>
  </si>
  <si>
    <r>
      <t>2045年</t>
    </r>
    <r>
      <rPr>
        <sz val="8"/>
        <color rgb="FFFF0000"/>
        <rFont val="ＭＳ ゴシック"/>
        <family val="3"/>
        <charset val="128"/>
      </rPr>
      <t>※</t>
    </r>
    <rPh sb="4" eb="5">
      <t>ネン</t>
    </rPh>
    <phoneticPr fontId="10"/>
  </si>
  <si>
    <t>仕様</t>
    <rPh sb="0" eb="2">
      <t>シヨウ</t>
    </rPh>
    <phoneticPr fontId="10"/>
  </si>
  <si>
    <t>組織</t>
    <rPh sb="0" eb="2">
      <t>ソシキ</t>
    </rPh>
    <phoneticPr fontId="1"/>
  </si>
  <si>
    <t>組織</t>
    <rPh sb="0" eb="2">
      <t>ソシキ</t>
    </rPh>
    <phoneticPr fontId="10"/>
  </si>
  <si>
    <t>コスト</t>
    <phoneticPr fontId="10"/>
  </si>
  <si>
    <t>水力発電</t>
    <rPh sb="0" eb="2">
      <t>スイリョク</t>
    </rPh>
    <rPh sb="2" eb="4">
      <t>ハツデン</t>
    </rPh>
    <phoneticPr fontId="10"/>
  </si>
  <si>
    <t>蓄エネ（揚水式）含む</t>
    <rPh sb="0" eb="1">
      <t>チク</t>
    </rPh>
    <rPh sb="4" eb="6">
      <t>ヨウスイ</t>
    </rPh>
    <rPh sb="8" eb="9">
      <t>フク</t>
    </rPh>
    <phoneticPr fontId="10"/>
  </si>
  <si>
    <t>〇</t>
    <phoneticPr fontId="10"/>
  </si>
  <si>
    <t>現在稼働中</t>
    <rPh sb="0" eb="2">
      <t>ゲンザイ</t>
    </rPh>
    <rPh sb="2" eb="5">
      <t>カドウチュウ</t>
    </rPh>
    <phoneticPr fontId="10"/>
  </si>
  <si>
    <t>風力発電</t>
    <rPh sb="0" eb="2">
      <t>フウリョク</t>
    </rPh>
    <rPh sb="2" eb="4">
      <t>ハツデン</t>
    </rPh>
    <phoneticPr fontId="10"/>
  </si>
  <si>
    <t>地熱発電</t>
    <rPh sb="0" eb="2">
      <t>チネツ</t>
    </rPh>
    <rPh sb="2" eb="4">
      <t>ハツデン</t>
    </rPh>
    <phoneticPr fontId="10"/>
  </si>
  <si>
    <t>太陽光発電</t>
    <rPh sb="0" eb="3">
      <t>タイヨウコウ</t>
    </rPh>
    <rPh sb="3" eb="5">
      <t>ハツデン</t>
    </rPh>
    <phoneticPr fontId="10"/>
  </si>
  <si>
    <t>バイオマス</t>
    <phoneticPr fontId="10"/>
  </si>
  <si>
    <t>火力発電</t>
    <rPh sb="0" eb="2">
      <t>カリョク</t>
    </rPh>
    <rPh sb="2" eb="4">
      <t>ハツデン</t>
    </rPh>
    <phoneticPr fontId="10"/>
  </si>
  <si>
    <t>CO2排出</t>
    <rPh sb="3" eb="5">
      <t>ハイシュツ</t>
    </rPh>
    <phoneticPr fontId="10"/>
  </si>
  <si>
    <t>△</t>
    <phoneticPr fontId="10"/>
  </si>
  <si>
    <t>×</t>
    <phoneticPr fontId="10"/>
  </si>
  <si>
    <t>CCS（ﾈｶﾞﾃｨﾌﾞ要因不明）</t>
    <rPh sb="11" eb="13">
      <t>ヨウイン</t>
    </rPh>
    <rPh sb="13" eb="15">
      <t>フメイ</t>
    </rPh>
    <phoneticPr fontId="10"/>
  </si>
  <si>
    <t>CO2フリー（例:H2ｶﾞｽﾀｰﾋﾞﾝ）</t>
    <rPh sb="7" eb="8">
      <t>レイ</t>
    </rPh>
    <phoneticPr fontId="10"/>
  </si>
  <si>
    <t>カーボンニュートラル発電</t>
    <rPh sb="10" eb="12">
      <t>ハツデン</t>
    </rPh>
    <phoneticPr fontId="10"/>
  </si>
  <si>
    <t>原子力</t>
    <rPh sb="0" eb="3">
      <t>ゲンシリョク</t>
    </rPh>
    <phoneticPr fontId="10"/>
  </si>
  <si>
    <t>再稼働見込み不明</t>
    <rPh sb="0" eb="3">
      <t>サイカドウ</t>
    </rPh>
    <rPh sb="3" eb="5">
      <t>ミコ</t>
    </rPh>
    <rPh sb="6" eb="8">
      <t>フメイ</t>
    </rPh>
    <phoneticPr fontId="10"/>
  </si>
  <si>
    <t>再稼働審議中</t>
    <rPh sb="0" eb="3">
      <t>サイカドウ</t>
    </rPh>
    <rPh sb="3" eb="6">
      <t>シンギチュウ</t>
    </rPh>
    <phoneticPr fontId="10"/>
  </si>
  <si>
    <t>核融合</t>
    <rPh sb="0" eb="3">
      <t>カクユウゴウ</t>
    </rPh>
    <phoneticPr fontId="10"/>
  </si>
  <si>
    <t>技術進度不明</t>
    <rPh sb="0" eb="2">
      <t>ギジュツ</t>
    </rPh>
    <rPh sb="2" eb="4">
      <t>シンド</t>
    </rPh>
    <rPh sb="4" eb="6">
      <t>フメイ</t>
    </rPh>
    <phoneticPr fontId="10"/>
  </si>
  <si>
    <t>2050年頃の実用が見込み</t>
    <rPh sb="4" eb="5">
      <t>ネン</t>
    </rPh>
    <rPh sb="5" eb="6">
      <t>コロ</t>
    </rPh>
    <rPh sb="7" eb="9">
      <t>ジツヨウ</t>
    </rPh>
    <rPh sb="10" eb="12">
      <t>ミコ</t>
    </rPh>
    <phoneticPr fontId="10"/>
  </si>
  <si>
    <t>水素</t>
    <rPh sb="0" eb="2">
      <t>スイソ</t>
    </rPh>
    <phoneticPr fontId="10"/>
  </si>
  <si>
    <t>遠隔地大規模水素製造候補</t>
    <rPh sb="0" eb="3">
      <t>エンカクチ</t>
    </rPh>
    <rPh sb="3" eb="6">
      <t>ダイキボ</t>
    </rPh>
    <rPh sb="6" eb="8">
      <t>スイソ</t>
    </rPh>
    <rPh sb="8" eb="10">
      <t>セイゾウ</t>
    </rPh>
    <rPh sb="10" eb="12">
      <t>コウホ</t>
    </rPh>
    <phoneticPr fontId="10"/>
  </si>
  <si>
    <t>水電解</t>
    <rPh sb="0" eb="1">
      <t>ミズ</t>
    </rPh>
    <rPh sb="1" eb="3">
      <t>デンカイ</t>
    </rPh>
    <phoneticPr fontId="10"/>
  </si>
  <si>
    <t>ｺｽﾄ、効率、起動停止速度</t>
    <rPh sb="4" eb="6">
      <t>コウリツ</t>
    </rPh>
    <rPh sb="7" eb="9">
      <t>キドウ</t>
    </rPh>
    <rPh sb="9" eb="11">
      <t>テイシ</t>
    </rPh>
    <rPh sb="11" eb="13">
      <t>ソクド</t>
    </rPh>
    <phoneticPr fontId="10"/>
  </si>
  <si>
    <t>100m^3/h</t>
    <phoneticPr fontId="10"/>
  </si>
  <si>
    <t>コベルコ</t>
    <phoneticPr fontId="10"/>
  </si>
  <si>
    <t>副生水素</t>
    <rPh sb="0" eb="2">
      <t>フクセイ</t>
    </rPh>
    <rPh sb="2" eb="4">
      <t>スイソ</t>
    </rPh>
    <phoneticPr fontId="10"/>
  </si>
  <si>
    <t>水素品質</t>
    <rPh sb="0" eb="2">
      <t>スイソ</t>
    </rPh>
    <rPh sb="2" eb="4">
      <t>ヒンシツ</t>
    </rPh>
    <phoneticPr fontId="10"/>
  </si>
  <si>
    <t>石油、鉄鋼、苛性ソーダ工場など</t>
    <rPh sb="0" eb="2">
      <t>セキユ</t>
    </rPh>
    <rPh sb="3" eb="5">
      <t>テッコウ</t>
    </rPh>
    <rPh sb="6" eb="8">
      <t>カセイ</t>
    </rPh>
    <rPh sb="11" eb="13">
      <t>コウジョウ</t>
    </rPh>
    <phoneticPr fontId="10"/>
  </si>
  <si>
    <t>現在は自家消費、水素販売
水素精製必要</t>
    <rPh sb="0" eb="2">
      <t>ゲンザイ</t>
    </rPh>
    <rPh sb="3" eb="5">
      <t>ジカ</t>
    </rPh>
    <rPh sb="5" eb="7">
      <t>ショウヒ</t>
    </rPh>
    <rPh sb="8" eb="10">
      <t>スイソ</t>
    </rPh>
    <rPh sb="10" eb="12">
      <t>ハンバイ</t>
    </rPh>
    <rPh sb="13" eb="15">
      <t>スイソ</t>
    </rPh>
    <rPh sb="15" eb="17">
      <t>セイセイ</t>
    </rPh>
    <rPh sb="17" eb="19">
      <t>ヒツヨウ</t>
    </rPh>
    <phoneticPr fontId="10"/>
  </si>
  <si>
    <t>石油改質</t>
    <rPh sb="0" eb="2">
      <t>セキユ</t>
    </rPh>
    <rPh sb="2" eb="4">
      <t>カイシツ</t>
    </rPh>
    <phoneticPr fontId="10"/>
  </si>
  <si>
    <t>石油会社</t>
    <rPh sb="0" eb="2">
      <t>セキユ</t>
    </rPh>
    <rPh sb="2" eb="4">
      <t>ガイシャ</t>
    </rPh>
    <phoneticPr fontId="10"/>
  </si>
  <si>
    <t>天然ガス改質</t>
    <rPh sb="0" eb="2">
      <t>テンネン</t>
    </rPh>
    <rPh sb="4" eb="6">
      <t>カイシツ</t>
    </rPh>
    <phoneticPr fontId="10"/>
  </si>
  <si>
    <t>ガス会社</t>
    <rPh sb="2" eb="4">
      <t>ガイシャ</t>
    </rPh>
    <phoneticPr fontId="10"/>
  </si>
  <si>
    <t>石炭ガス化</t>
    <rPh sb="0" eb="2">
      <t>セキタン</t>
    </rPh>
    <rPh sb="4" eb="5">
      <t>カ</t>
    </rPh>
    <phoneticPr fontId="10"/>
  </si>
  <si>
    <t>川重</t>
    <rPh sb="0" eb="2">
      <t>カワジュウ</t>
    </rPh>
    <phoneticPr fontId="10"/>
  </si>
  <si>
    <t>褐炭からの水素製造</t>
    <rPh sb="0" eb="2">
      <t>カッタン</t>
    </rPh>
    <rPh sb="5" eb="7">
      <t>スイソ</t>
    </rPh>
    <rPh sb="7" eb="9">
      <t>セイゾウ</t>
    </rPh>
    <phoneticPr fontId="10"/>
  </si>
  <si>
    <t>2045年頃の完成形では、遠隔地での副生ガス以外の水素製造は要論議</t>
    <rPh sb="4" eb="5">
      <t>ネン</t>
    </rPh>
    <rPh sb="5" eb="6">
      <t>コロ</t>
    </rPh>
    <rPh sb="7" eb="9">
      <t>カンセイ</t>
    </rPh>
    <rPh sb="9" eb="10">
      <t>ケイ</t>
    </rPh>
    <rPh sb="13" eb="16">
      <t>エンカクチ</t>
    </rPh>
    <rPh sb="18" eb="20">
      <t>フクセイ</t>
    </rPh>
    <rPh sb="22" eb="24">
      <t>イガイ</t>
    </rPh>
    <rPh sb="25" eb="27">
      <t>スイソ</t>
    </rPh>
    <rPh sb="27" eb="29">
      <t>セイゾウ</t>
    </rPh>
    <rPh sb="30" eb="31">
      <t>ヨウ</t>
    </rPh>
    <rPh sb="31" eb="33">
      <t>ロンギ</t>
    </rPh>
    <phoneticPr fontId="10"/>
  </si>
  <si>
    <t>非化石証書＋環境負荷税＋CO2処理コストなど、総合的な経済性計算で水素製造コストを考える必要有り</t>
    <rPh sb="0" eb="1">
      <t>ヒ</t>
    </rPh>
    <rPh sb="1" eb="3">
      <t>カセキ</t>
    </rPh>
    <rPh sb="3" eb="5">
      <t>ショウショ</t>
    </rPh>
    <rPh sb="6" eb="8">
      <t>カンキョウ</t>
    </rPh>
    <rPh sb="8" eb="10">
      <t>フカ</t>
    </rPh>
    <rPh sb="10" eb="11">
      <t>ゼイ</t>
    </rPh>
    <rPh sb="15" eb="17">
      <t>ショリ</t>
    </rPh>
    <rPh sb="23" eb="26">
      <t>ソウゴウテキ</t>
    </rPh>
    <rPh sb="27" eb="29">
      <t>ケイザイ</t>
    </rPh>
    <rPh sb="29" eb="30">
      <t>セイ</t>
    </rPh>
    <rPh sb="30" eb="32">
      <t>ケイサン</t>
    </rPh>
    <rPh sb="33" eb="35">
      <t>スイソ</t>
    </rPh>
    <rPh sb="35" eb="37">
      <t>セイゾウ</t>
    </rPh>
    <rPh sb="41" eb="42">
      <t>カンガ</t>
    </rPh>
    <rPh sb="44" eb="46">
      <t>ヒツヨウ</t>
    </rPh>
    <rPh sb="46" eb="47">
      <t>ア</t>
    </rPh>
    <phoneticPr fontId="10"/>
  </si>
  <si>
    <t>長距離輸送</t>
    <rPh sb="0" eb="3">
      <t>チョウキョリ</t>
    </rPh>
    <rPh sb="3" eb="5">
      <t>ユソウ</t>
    </rPh>
    <phoneticPr fontId="10"/>
  </si>
  <si>
    <t>電気運搬候補</t>
    <rPh sb="0" eb="2">
      <t>デンキ</t>
    </rPh>
    <rPh sb="2" eb="4">
      <t>ウンパン</t>
    </rPh>
    <rPh sb="4" eb="6">
      <t>コウホ</t>
    </rPh>
    <phoneticPr fontId="10"/>
  </si>
  <si>
    <t>送電線（交流）</t>
    <rPh sb="0" eb="1">
      <t>ソウ</t>
    </rPh>
    <rPh sb="1" eb="3">
      <t>デンセン</t>
    </rPh>
    <rPh sb="4" eb="6">
      <t>コウリュウ</t>
    </rPh>
    <phoneticPr fontId="10"/>
  </si>
  <si>
    <t>電力会社</t>
    <rPh sb="0" eb="2">
      <t>デンリョク</t>
    </rPh>
    <rPh sb="2" eb="4">
      <t>ガイシャ</t>
    </rPh>
    <phoneticPr fontId="10"/>
  </si>
  <si>
    <t>送電線（直流）</t>
    <rPh sb="0" eb="1">
      <t>ソウ</t>
    </rPh>
    <rPh sb="1" eb="3">
      <t>デンセン</t>
    </rPh>
    <rPh sb="4" eb="6">
      <t>チョクリュウ</t>
    </rPh>
    <phoneticPr fontId="10"/>
  </si>
  <si>
    <t>地磁気観測問題</t>
    <rPh sb="0" eb="3">
      <t>チジキ</t>
    </rPh>
    <rPh sb="3" eb="5">
      <t>カンソク</t>
    </rPh>
    <rPh sb="5" eb="7">
      <t>モンダイ</t>
    </rPh>
    <phoneticPr fontId="10"/>
  </si>
  <si>
    <t>現在一部地域で稼働中</t>
    <rPh sb="0" eb="2">
      <t>ゲンザイ</t>
    </rPh>
    <rPh sb="2" eb="4">
      <t>イチブ</t>
    </rPh>
    <rPh sb="4" eb="6">
      <t>チイキ</t>
    </rPh>
    <rPh sb="7" eb="10">
      <t>カドウチュウ</t>
    </rPh>
    <phoneticPr fontId="10"/>
  </si>
  <si>
    <t>蓄電池</t>
    <rPh sb="0" eb="3">
      <t>チクデンチ</t>
    </rPh>
    <phoneticPr fontId="10"/>
  </si>
  <si>
    <t>車両輸送（必要性不明）</t>
    <rPh sb="0" eb="2">
      <t>シャリョウ</t>
    </rPh>
    <rPh sb="2" eb="4">
      <t>ユソウ</t>
    </rPh>
    <rPh sb="5" eb="8">
      <t>ヒツヨウセイ</t>
    </rPh>
    <rPh sb="8" eb="10">
      <t>フメイ</t>
    </rPh>
    <phoneticPr fontId="10"/>
  </si>
  <si>
    <t>マイクロ波</t>
    <rPh sb="4" eb="5">
      <t>ハ</t>
    </rPh>
    <phoneticPr fontId="10"/>
  </si>
  <si>
    <t>実現性不明</t>
    <rPh sb="0" eb="3">
      <t>ジツゲンセイ</t>
    </rPh>
    <rPh sb="3" eb="5">
      <t>フメイ</t>
    </rPh>
    <phoneticPr fontId="10"/>
  </si>
  <si>
    <t>電波法</t>
    <rPh sb="0" eb="3">
      <t>デンパホウ</t>
    </rPh>
    <phoneticPr fontId="10"/>
  </si>
  <si>
    <t>水素輸送候補</t>
    <rPh sb="0" eb="2">
      <t>スイソ</t>
    </rPh>
    <rPh sb="2" eb="4">
      <t>ユソウ</t>
    </rPh>
    <rPh sb="4" eb="6">
      <t>コウホ</t>
    </rPh>
    <phoneticPr fontId="10"/>
  </si>
  <si>
    <t>純水素</t>
    <rPh sb="0" eb="1">
      <t>ジュン</t>
    </rPh>
    <rPh sb="1" eb="3">
      <t>スイソ</t>
    </rPh>
    <phoneticPr fontId="10"/>
  </si>
  <si>
    <t>高圧水素容器（車両輸送）</t>
    <rPh sb="0" eb="2">
      <t>コウアツ</t>
    </rPh>
    <rPh sb="2" eb="4">
      <t>スイソ</t>
    </rPh>
    <rPh sb="4" eb="6">
      <t>ヨウキ</t>
    </rPh>
    <rPh sb="7" eb="9">
      <t>シャリョウ</t>
    </rPh>
    <rPh sb="9" eb="11">
      <t>ユソウ</t>
    </rPh>
    <phoneticPr fontId="10"/>
  </si>
  <si>
    <t>多数</t>
    <rPh sb="0" eb="2">
      <t>タスウ</t>
    </rPh>
    <phoneticPr fontId="10"/>
  </si>
  <si>
    <t>液化水素（車両輸送）</t>
    <rPh sb="0" eb="2">
      <t>エキカ</t>
    </rPh>
    <rPh sb="2" eb="4">
      <t>スイソ</t>
    </rPh>
    <rPh sb="5" eb="7">
      <t>シャリョウ</t>
    </rPh>
    <phoneticPr fontId="10"/>
  </si>
  <si>
    <t>川重、岩谷</t>
    <rPh sb="0" eb="2">
      <t>カワジュウ</t>
    </rPh>
    <rPh sb="3" eb="5">
      <t>イワタニ</t>
    </rPh>
    <phoneticPr fontId="10"/>
  </si>
  <si>
    <t>パイプライン</t>
    <phoneticPr fontId="10"/>
  </si>
  <si>
    <t>国総研</t>
    <rPh sb="0" eb="3">
      <t>コクソウケン</t>
    </rPh>
    <phoneticPr fontId="10"/>
  </si>
  <si>
    <t>高圧ガス保安法、付臭剤</t>
    <rPh sb="0" eb="2">
      <t>コウアツ</t>
    </rPh>
    <rPh sb="4" eb="7">
      <t>ホアンホウ</t>
    </rPh>
    <rPh sb="8" eb="10">
      <t>フシュウ</t>
    </rPh>
    <rPh sb="10" eb="11">
      <t>ザイ</t>
    </rPh>
    <phoneticPr fontId="10"/>
  </si>
  <si>
    <t>ｹﾐｶﾙﾊｲﾄﾞﾗｲﾄﾞ</t>
    <phoneticPr fontId="10"/>
  </si>
  <si>
    <t>ＭＣＨ（車両輸送）</t>
    <rPh sb="4" eb="6">
      <t>シャリョウ</t>
    </rPh>
    <phoneticPr fontId="10"/>
  </si>
  <si>
    <t>日立・千代田化工</t>
    <rPh sb="0" eb="2">
      <t>ヒタチ</t>
    </rPh>
    <rPh sb="3" eb="6">
      <t>チヨダ</t>
    </rPh>
    <rPh sb="6" eb="8">
      <t>カコウ</t>
    </rPh>
    <phoneticPr fontId="10"/>
  </si>
  <si>
    <t>メタノール水（車両輸送）</t>
    <rPh sb="5" eb="6">
      <t>スイ</t>
    </rPh>
    <rPh sb="7" eb="9">
      <t>シャリョウ</t>
    </rPh>
    <phoneticPr fontId="10"/>
  </si>
  <si>
    <t>アンモニア（車両輸送）</t>
    <phoneticPr fontId="10"/>
  </si>
  <si>
    <t>蟻酸（車両輸送）</t>
    <rPh sb="3" eb="5">
      <t>シャリョウ</t>
    </rPh>
    <rPh sb="5" eb="7">
      <t>ユソウ</t>
    </rPh>
    <phoneticPr fontId="10"/>
  </si>
  <si>
    <t>ﾒﾀﾙﾊｲﾄﾞﾗｲﾄﾞ</t>
    <phoneticPr fontId="10"/>
  </si>
  <si>
    <t>水素吸蔵合金（車両輸送）</t>
    <rPh sb="0" eb="2">
      <t>スイソ</t>
    </rPh>
    <rPh sb="2" eb="4">
      <t>キュウゾウ</t>
    </rPh>
    <rPh sb="4" eb="6">
      <t>ゴウキン</t>
    </rPh>
    <phoneticPr fontId="10"/>
  </si>
  <si>
    <t>NEDO事業で長年の積み上げ技術</t>
    <rPh sb="4" eb="6">
      <t>ジギョウ</t>
    </rPh>
    <rPh sb="7" eb="9">
      <t>ナガネン</t>
    </rPh>
    <rPh sb="10" eb="11">
      <t>ツ</t>
    </rPh>
    <rPh sb="12" eb="13">
      <t>ア</t>
    </rPh>
    <rPh sb="14" eb="16">
      <t>ギジュツ</t>
    </rPh>
    <phoneticPr fontId="10"/>
  </si>
  <si>
    <t>その他</t>
    <rPh sb="2" eb="3">
      <t>タ</t>
    </rPh>
    <phoneticPr fontId="10"/>
  </si>
  <si>
    <t>都市ガス混送（ﾊﾟｲﾌﾟﾗｲﾝ）</t>
    <rPh sb="0" eb="2">
      <t>トシ</t>
    </rPh>
    <rPh sb="4" eb="5">
      <t>コ</t>
    </rPh>
    <rPh sb="5" eb="6">
      <t>ソウ</t>
    </rPh>
    <phoneticPr fontId="10"/>
  </si>
  <si>
    <t>NIMS</t>
    <phoneticPr fontId="10"/>
  </si>
  <si>
    <t>都市ガスからの純水素混入・取出し</t>
    <rPh sb="0" eb="2">
      <t>トシ</t>
    </rPh>
    <rPh sb="7" eb="8">
      <t>ジュン</t>
    </rPh>
    <rPh sb="8" eb="10">
      <t>スイソ</t>
    </rPh>
    <rPh sb="10" eb="12">
      <t>コンニュウ</t>
    </rPh>
    <rPh sb="13" eb="15">
      <t>トリダ</t>
    </rPh>
    <phoneticPr fontId="10"/>
  </si>
  <si>
    <t>車両による長距離輸送の妥当性は要論議</t>
    <rPh sb="0" eb="2">
      <t>シャリョウ</t>
    </rPh>
    <rPh sb="5" eb="8">
      <t>チョウキョリ</t>
    </rPh>
    <rPh sb="8" eb="10">
      <t>ユソウ</t>
    </rPh>
    <rPh sb="11" eb="14">
      <t>ダトウセイ</t>
    </rPh>
    <rPh sb="15" eb="16">
      <t>ヨウ</t>
    </rPh>
    <rPh sb="16" eb="18">
      <t>ロンギ</t>
    </rPh>
    <phoneticPr fontId="10"/>
  </si>
  <si>
    <t>小規模タウン（分散型電源）</t>
    <rPh sb="0" eb="3">
      <t>ショウキボ</t>
    </rPh>
    <rPh sb="7" eb="10">
      <t>ブンサンガタ</t>
    </rPh>
    <rPh sb="10" eb="12">
      <t>デンゲン</t>
    </rPh>
    <phoneticPr fontId="10"/>
  </si>
  <si>
    <t>創エネルギー（電気と水素）候補</t>
    <rPh sb="0" eb="1">
      <t>ソウ</t>
    </rPh>
    <rPh sb="7" eb="9">
      <t>デンキ</t>
    </rPh>
    <rPh sb="10" eb="12">
      <t>スイソ</t>
    </rPh>
    <rPh sb="13" eb="15">
      <t>コウホ</t>
    </rPh>
    <phoneticPr fontId="10"/>
  </si>
  <si>
    <t>発電候補</t>
    <rPh sb="0" eb="2">
      <t>ハツデン</t>
    </rPh>
    <rPh sb="2" eb="4">
      <t>コウホ</t>
    </rPh>
    <phoneticPr fontId="10"/>
  </si>
  <si>
    <t>太陽光</t>
    <rPh sb="0" eb="3">
      <t>タイヨウコウ</t>
    </rPh>
    <phoneticPr fontId="10"/>
  </si>
  <si>
    <t>現在稼働中</t>
    <rPh sb="0" eb="2">
      <t>ゲンザイ</t>
    </rPh>
    <rPh sb="2" eb="4">
      <t>カドウ</t>
    </rPh>
    <rPh sb="4" eb="5">
      <t>チュウ</t>
    </rPh>
    <phoneticPr fontId="10"/>
  </si>
  <si>
    <t>風力</t>
    <rPh sb="0" eb="2">
      <t>フウリョク</t>
    </rPh>
    <phoneticPr fontId="10"/>
  </si>
  <si>
    <t>小水力発電</t>
    <rPh sb="0" eb="1">
      <t>ショウ</t>
    </rPh>
    <rPh sb="1" eb="3">
      <t>スイリョク</t>
    </rPh>
    <rPh sb="3" eb="5">
      <t>ハツデン</t>
    </rPh>
    <phoneticPr fontId="10"/>
  </si>
  <si>
    <t>燃料電池</t>
    <rPh sb="0" eb="2">
      <t>ネンリョウ</t>
    </rPh>
    <rPh sb="2" eb="4">
      <t>デンチ</t>
    </rPh>
    <phoneticPr fontId="10"/>
  </si>
  <si>
    <t>PEFC（水素発電）</t>
    <rPh sb="5" eb="7">
      <t>スイソ</t>
    </rPh>
    <rPh sb="7" eb="9">
      <t>ハツデン</t>
    </rPh>
    <phoneticPr fontId="10"/>
  </si>
  <si>
    <t>SOFC（水素、ﾒﾀﾉｰﾙ水、MCH?）</t>
    <rPh sb="5" eb="7">
      <t>スイソ</t>
    </rPh>
    <rPh sb="13" eb="14">
      <t>スイ</t>
    </rPh>
    <phoneticPr fontId="10"/>
  </si>
  <si>
    <t>開発済み技術</t>
    <rPh sb="0" eb="2">
      <t>カイハツ</t>
    </rPh>
    <rPh sb="2" eb="3">
      <t>ズ</t>
    </rPh>
    <rPh sb="4" eb="6">
      <t>ギジュツ</t>
    </rPh>
    <phoneticPr fontId="10"/>
  </si>
  <si>
    <t>低温熱発電</t>
    <rPh sb="0" eb="2">
      <t>テイオン</t>
    </rPh>
    <rPh sb="2" eb="3">
      <t>ネツ</t>
    </rPh>
    <rPh sb="3" eb="5">
      <t>ハツデン</t>
    </rPh>
    <phoneticPr fontId="10"/>
  </si>
  <si>
    <t>100℃以下（2014年NEDO事業）</t>
    <rPh sb="4" eb="6">
      <t>イカ</t>
    </rPh>
    <rPh sb="11" eb="12">
      <t>ネン</t>
    </rPh>
    <rPh sb="16" eb="18">
      <t>ジギョウ</t>
    </rPh>
    <phoneticPr fontId="10"/>
  </si>
  <si>
    <t>NEDO事業実績有</t>
    <rPh sb="4" eb="6">
      <t>ジギョウ</t>
    </rPh>
    <rPh sb="6" eb="8">
      <t>ジッセキ</t>
    </rPh>
    <rPh sb="8" eb="9">
      <t>アリ</t>
    </rPh>
    <phoneticPr fontId="10"/>
  </si>
  <si>
    <t>ｾﾗﾐｯｸｶﾞｽﾀｰﾋﾞﾝ水素発電</t>
    <rPh sb="13" eb="15">
      <t>スイソ</t>
    </rPh>
    <rPh sb="15" eb="17">
      <t>ハツデン</t>
    </rPh>
    <phoneticPr fontId="10"/>
  </si>
  <si>
    <t>30年前に自動車用で開発済み（実用化されず）</t>
    <rPh sb="2" eb="4">
      <t>ネンマエ</t>
    </rPh>
    <rPh sb="5" eb="8">
      <t>ジドウシャ</t>
    </rPh>
    <rPh sb="8" eb="9">
      <t>ヨウ</t>
    </rPh>
    <rPh sb="10" eb="12">
      <t>カイハツ</t>
    </rPh>
    <rPh sb="12" eb="13">
      <t>ズ</t>
    </rPh>
    <rPh sb="15" eb="18">
      <t>ジツヨウカ</t>
    </rPh>
    <phoneticPr fontId="10"/>
  </si>
  <si>
    <t>水素混焼エンジン</t>
    <rPh sb="0" eb="2">
      <t>スイソ</t>
    </rPh>
    <rPh sb="2" eb="4">
      <t>コンショウ</t>
    </rPh>
    <phoneticPr fontId="10"/>
  </si>
  <si>
    <t>（都市ｶﾞｽ混焼、バイオディーゼル混焼）</t>
    <rPh sb="1" eb="3">
      <t>トシ</t>
    </rPh>
    <rPh sb="7" eb="8">
      <t>、</t>
    </rPh>
    <rPh sb="18" eb="19">
      <t>）</t>
    </rPh>
    <phoneticPr fontId="10"/>
  </si>
  <si>
    <t>現在実証プラント稼働中</t>
    <rPh sb="0" eb="2">
      <t>ゲンザイ</t>
    </rPh>
    <rPh sb="2" eb="4">
      <t>ジッショウ</t>
    </rPh>
    <rPh sb="8" eb="10">
      <t>カドウ</t>
    </rPh>
    <rPh sb="10" eb="11">
      <t>チュウ</t>
    </rPh>
    <phoneticPr fontId="10"/>
  </si>
  <si>
    <t>水素製造候補（電気エネルギーの調整：蓄エネのための消費・地域エネルギーセンターへの水素供給）</t>
    <rPh sb="0" eb="2">
      <t>スイソ</t>
    </rPh>
    <rPh sb="2" eb="4">
      <t>セイゾウ</t>
    </rPh>
    <rPh sb="4" eb="6">
      <t>コウホ</t>
    </rPh>
    <rPh sb="7" eb="9">
      <t>デンキ</t>
    </rPh>
    <rPh sb="15" eb="17">
      <t>チョウセイ</t>
    </rPh>
    <rPh sb="18" eb="19">
      <t>チク</t>
    </rPh>
    <rPh sb="25" eb="27">
      <t>ショウヒ</t>
    </rPh>
    <rPh sb="28" eb="30">
      <t>チイキ</t>
    </rPh>
    <rPh sb="41" eb="43">
      <t>スイソ</t>
    </rPh>
    <rPh sb="43" eb="45">
      <t>キョウキュウ</t>
    </rPh>
    <phoneticPr fontId="10"/>
  </si>
  <si>
    <t>電解槽による電気分解</t>
    <rPh sb="0" eb="2">
      <t>デンカイ</t>
    </rPh>
    <rPh sb="2" eb="3">
      <t>ソウ</t>
    </rPh>
    <rPh sb="6" eb="8">
      <t>デンキ</t>
    </rPh>
    <rPh sb="8" eb="10">
      <t>ブンカイ</t>
    </rPh>
    <phoneticPr fontId="10"/>
  </si>
  <si>
    <t>低ｺｽﾄ化、高耐久化、応答性</t>
    <rPh sb="0" eb="1">
      <t>テイ</t>
    </rPh>
    <rPh sb="4" eb="5">
      <t>カ</t>
    </rPh>
    <rPh sb="6" eb="7">
      <t>コウ</t>
    </rPh>
    <rPh sb="7" eb="9">
      <t>タイキュウ</t>
    </rPh>
    <rPh sb="9" eb="10">
      <t>カ</t>
    </rPh>
    <rPh sb="11" eb="13">
      <t>オウトウ</t>
    </rPh>
    <rPh sb="13" eb="14">
      <t>セイ</t>
    </rPh>
    <phoneticPr fontId="10"/>
  </si>
  <si>
    <t>余剰電力の消費・蓄エネ</t>
    <rPh sb="0" eb="2">
      <t>ヨジョウ</t>
    </rPh>
    <rPh sb="2" eb="4">
      <t>デンリョク</t>
    </rPh>
    <rPh sb="5" eb="7">
      <t>ショウヒ</t>
    </rPh>
    <rPh sb="8" eb="9">
      <t>チク</t>
    </rPh>
    <phoneticPr fontId="10"/>
  </si>
  <si>
    <t>地域エネルギーセンターへの水素供給（各種輸送手段からの水素分離）、発電用燃料輸送</t>
    <rPh sb="0" eb="2">
      <t>チイキ</t>
    </rPh>
    <rPh sb="13" eb="15">
      <t>スイソ</t>
    </rPh>
    <rPh sb="15" eb="17">
      <t>キョウキュウ</t>
    </rPh>
    <rPh sb="18" eb="20">
      <t>カクシュ</t>
    </rPh>
    <rPh sb="20" eb="22">
      <t>ユソウ</t>
    </rPh>
    <rPh sb="22" eb="24">
      <t>シュダン</t>
    </rPh>
    <rPh sb="27" eb="29">
      <t>スイソ</t>
    </rPh>
    <rPh sb="29" eb="31">
      <t>ブンリ</t>
    </rPh>
    <rPh sb="33" eb="36">
      <t>ハツデンヨウ</t>
    </rPh>
    <rPh sb="36" eb="38">
      <t>ネンリョウ</t>
    </rPh>
    <rPh sb="38" eb="40">
      <t>ユソウ</t>
    </rPh>
    <phoneticPr fontId="10"/>
  </si>
  <si>
    <t>純水素輸送（車両輸送）</t>
    <rPh sb="0" eb="1">
      <t>ジュン</t>
    </rPh>
    <rPh sb="1" eb="3">
      <t>スイソ</t>
    </rPh>
    <rPh sb="3" eb="5">
      <t>ユソウ</t>
    </rPh>
    <rPh sb="6" eb="8">
      <t>シャリョウ</t>
    </rPh>
    <rPh sb="8" eb="10">
      <t>ユソウ</t>
    </rPh>
    <phoneticPr fontId="10"/>
  </si>
  <si>
    <t>高圧水素、液化水素、MH</t>
    <rPh sb="0" eb="2">
      <t>コウアツ</t>
    </rPh>
    <rPh sb="2" eb="4">
      <t>スイソ</t>
    </rPh>
    <rPh sb="5" eb="7">
      <t>エキカ</t>
    </rPh>
    <rPh sb="7" eb="9">
      <t>スイソ</t>
    </rPh>
    <phoneticPr fontId="10"/>
  </si>
  <si>
    <t>純水素、混送ガスから分離</t>
    <rPh sb="0" eb="1">
      <t>ジュン</t>
    </rPh>
    <rPh sb="1" eb="3">
      <t>スイソ</t>
    </rPh>
    <rPh sb="4" eb="5">
      <t>コ</t>
    </rPh>
    <rPh sb="5" eb="6">
      <t>ソウ</t>
    </rPh>
    <rPh sb="10" eb="12">
      <t>ブンリ</t>
    </rPh>
    <phoneticPr fontId="10"/>
  </si>
  <si>
    <t>水素輸送を目的とする混送は未経験。現行技術の応用、分離技術は複数有り</t>
    <rPh sb="0" eb="2">
      <t>スイソ</t>
    </rPh>
    <rPh sb="2" eb="4">
      <t>ユソウ</t>
    </rPh>
    <rPh sb="5" eb="7">
      <t>モクテキ</t>
    </rPh>
    <rPh sb="10" eb="11">
      <t>コ</t>
    </rPh>
    <rPh sb="11" eb="12">
      <t>ソウ</t>
    </rPh>
    <rPh sb="13" eb="16">
      <t>ミケイケン</t>
    </rPh>
    <rPh sb="17" eb="19">
      <t>ゲンコウ</t>
    </rPh>
    <rPh sb="19" eb="21">
      <t>ギジュツ</t>
    </rPh>
    <rPh sb="22" eb="24">
      <t>オウヨウ</t>
    </rPh>
    <rPh sb="25" eb="27">
      <t>ブンリ</t>
    </rPh>
    <rPh sb="27" eb="29">
      <t>ギジュツ</t>
    </rPh>
    <rPh sb="30" eb="32">
      <t>フクスウ</t>
    </rPh>
    <rPh sb="32" eb="33">
      <t>ア</t>
    </rPh>
    <phoneticPr fontId="10"/>
  </si>
  <si>
    <t>石油・ガス改質</t>
    <rPh sb="0" eb="2">
      <t>セキユ</t>
    </rPh>
    <rPh sb="5" eb="7">
      <t>カイシツ</t>
    </rPh>
    <phoneticPr fontId="10"/>
  </si>
  <si>
    <t>オンサイト改質</t>
    <rPh sb="5" eb="7">
      <t>カイシツ</t>
    </rPh>
    <phoneticPr fontId="10"/>
  </si>
  <si>
    <t>水素製造を目的とする化石燃料改質は早期に中止</t>
    <rPh sb="0" eb="2">
      <t>スイソ</t>
    </rPh>
    <rPh sb="2" eb="4">
      <t>セイゾウ</t>
    </rPh>
    <rPh sb="5" eb="7">
      <t>モクテキ</t>
    </rPh>
    <rPh sb="10" eb="12">
      <t>カセキ</t>
    </rPh>
    <rPh sb="12" eb="14">
      <t>ネンリョウ</t>
    </rPh>
    <rPh sb="14" eb="16">
      <t>カイシツ</t>
    </rPh>
    <rPh sb="17" eb="19">
      <t>ソウキ</t>
    </rPh>
    <rPh sb="20" eb="22">
      <t>チュウシ</t>
    </rPh>
    <phoneticPr fontId="10"/>
  </si>
  <si>
    <t>車両輸送＋水素分離</t>
    <rPh sb="0" eb="2">
      <t>シャリョウ</t>
    </rPh>
    <rPh sb="2" eb="4">
      <t>ユソウ</t>
    </rPh>
    <rPh sb="5" eb="7">
      <t>スイソ</t>
    </rPh>
    <rPh sb="7" eb="9">
      <t>ブンリ</t>
    </rPh>
    <phoneticPr fontId="10"/>
  </si>
  <si>
    <t>MH,MCH、ﾒﾀﾉｰﾙ水、ｱﾝﾓﾆｱ、蟻酸</t>
    <rPh sb="12" eb="13">
      <t>スイ</t>
    </rPh>
    <phoneticPr fontId="10"/>
  </si>
  <si>
    <t>メタノール（100%、92%）</t>
    <phoneticPr fontId="10"/>
  </si>
  <si>
    <t>過去自動車実証→SOFC用　他</t>
    <rPh sb="0" eb="2">
      <t>カコ</t>
    </rPh>
    <rPh sb="2" eb="5">
      <t>ジドウシャ</t>
    </rPh>
    <rPh sb="5" eb="7">
      <t>ジッショウ</t>
    </rPh>
    <rPh sb="12" eb="13">
      <t>ヨウ</t>
    </rPh>
    <rPh sb="14" eb="15">
      <t>ホカ</t>
    </rPh>
    <phoneticPr fontId="10"/>
  </si>
  <si>
    <t>蓄・電力調整用技術の候補：電気</t>
    <rPh sb="0" eb="1">
      <t>チク</t>
    </rPh>
    <rPh sb="2" eb="4">
      <t>デンリョク</t>
    </rPh>
    <rPh sb="4" eb="6">
      <t>チョウセイ</t>
    </rPh>
    <rPh sb="6" eb="7">
      <t>ヨウ</t>
    </rPh>
    <rPh sb="7" eb="9">
      <t>ギジュツ</t>
    </rPh>
    <rPh sb="10" eb="12">
      <t>コウホ</t>
    </rPh>
    <rPh sb="13" eb="15">
      <t>デンキ</t>
    </rPh>
    <phoneticPr fontId="10"/>
  </si>
  <si>
    <t>蓄エネルギー候補：電気</t>
    <phoneticPr fontId="10"/>
  </si>
  <si>
    <t>二次電池</t>
    <rPh sb="0" eb="2">
      <t>ニジ</t>
    </rPh>
    <rPh sb="2" eb="4">
      <t>デンチ</t>
    </rPh>
    <phoneticPr fontId="10"/>
  </si>
  <si>
    <t>リチウムイオン電池</t>
    <rPh sb="7" eb="9">
      <t>デンチ</t>
    </rPh>
    <phoneticPr fontId="10"/>
  </si>
  <si>
    <t>○</t>
    <phoneticPr fontId="10"/>
  </si>
  <si>
    <t>全固体電池</t>
    <rPh sb="0" eb="1">
      <t>ゼン</t>
    </rPh>
    <rPh sb="1" eb="3">
      <t>コタイ</t>
    </rPh>
    <rPh sb="3" eb="5">
      <t>デンチ</t>
    </rPh>
    <phoneticPr fontId="10"/>
  </si>
  <si>
    <t>NAS電池</t>
    <rPh sb="3" eb="5">
      <t>デンチ</t>
    </rPh>
    <phoneticPr fontId="10"/>
  </si>
  <si>
    <t>キャパシタ</t>
    <phoneticPr fontId="10"/>
  </si>
  <si>
    <t>自動車</t>
    <rPh sb="0" eb="3">
      <t>ジドウシャ</t>
    </rPh>
    <phoneticPr fontId="10"/>
  </si>
  <si>
    <t>給湯パイプライン</t>
    <rPh sb="0" eb="2">
      <t>キュウトウ</t>
    </rPh>
    <phoneticPr fontId="10"/>
  </si>
  <si>
    <t>貯湯槽</t>
  </si>
  <si>
    <t>電気エネルギー供給</t>
    <rPh sb="0" eb="2">
      <t>デンキ</t>
    </rPh>
    <rPh sb="7" eb="9">
      <t>キョウキュウ</t>
    </rPh>
    <phoneticPr fontId="10"/>
  </si>
  <si>
    <t>電気エネルギー供給</t>
    <phoneticPr fontId="10"/>
  </si>
  <si>
    <t>直流送電</t>
    <rPh sb="0" eb="2">
      <t>チョクリュウ</t>
    </rPh>
    <rPh sb="2" eb="4">
      <t>ソウデン</t>
    </rPh>
    <phoneticPr fontId="10"/>
  </si>
  <si>
    <t>地磁気計測問題</t>
    <rPh sb="0" eb="3">
      <t>チジキ</t>
    </rPh>
    <rPh sb="3" eb="5">
      <t>ケイソク</t>
    </rPh>
    <rPh sb="5" eb="7">
      <t>モンダイ</t>
    </rPh>
    <phoneticPr fontId="10"/>
  </si>
  <si>
    <t>交流送電</t>
    <rPh sb="0" eb="2">
      <t>コウリュウ</t>
    </rPh>
    <rPh sb="2" eb="4">
      <t>ソウデン</t>
    </rPh>
    <phoneticPr fontId="10"/>
  </si>
  <si>
    <t>蓄電池に充電して輸送</t>
    <rPh sb="0" eb="3">
      <t>チクデンチ</t>
    </rPh>
    <rPh sb="4" eb="6">
      <t>ジュウデン</t>
    </rPh>
    <rPh sb="8" eb="10">
      <t>ユソウ</t>
    </rPh>
    <phoneticPr fontId="10"/>
  </si>
  <si>
    <t>水素エネルギー供給</t>
    <rPh sb="0" eb="2">
      <t>スイソ</t>
    </rPh>
    <rPh sb="7" eb="9">
      <t>キョウキュウ</t>
    </rPh>
    <phoneticPr fontId="10"/>
  </si>
  <si>
    <t>水素エネルギー供給</t>
    <rPh sb="0" eb="2">
      <t>スイソ</t>
    </rPh>
    <phoneticPr fontId="10"/>
  </si>
  <si>
    <t>水素パイプライン</t>
    <rPh sb="0" eb="2">
      <t>スイソ</t>
    </rPh>
    <phoneticPr fontId="10"/>
  </si>
  <si>
    <t>水素容器（ｶﾞｽ・液・MH）</t>
    <rPh sb="0" eb="2">
      <t>スイソ</t>
    </rPh>
    <rPh sb="2" eb="4">
      <t>ヨウキ</t>
    </rPh>
    <rPh sb="9" eb="10">
      <t>エキ</t>
    </rPh>
    <phoneticPr fontId="10"/>
  </si>
  <si>
    <t>近所に地域エネルギーセンターがある状況で各家庭への2次エネルギー複線供給の必要性は要論議（豪雪地帯は電力が命綱になるため複線化必須）</t>
    <rPh sb="0" eb="2">
      <t>キンジョ</t>
    </rPh>
    <rPh sb="3" eb="5">
      <t>チイキ</t>
    </rPh>
    <rPh sb="18" eb="19">
      <t>ジョウキョウ</t>
    </rPh>
    <rPh sb="20" eb="23">
      <t>カクカテイ</t>
    </rPh>
    <rPh sb="26" eb="27">
      <t>ジ</t>
    </rPh>
    <rPh sb="32" eb="34">
      <t>フクセン</t>
    </rPh>
    <rPh sb="34" eb="36">
      <t>キョウキュウ</t>
    </rPh>
    <rPh sb="37" eb="40">
      <t>ヒツヨウセイ</t>
    </rPh>
    <rPh sb="41" eb="42">
      <t>ヨウ</t>
    </rPh>
    <rPh sb="42" eb="44">
      <t>ロンギ</t>
    </rPh>
    <rPh sb="45" eb="47">
      <t>ゴウセツ</t>
    </rPh>
    <rPh sb="47" eb="49">
      <t>チタイ</t>
    </rPh>
    <rPh sb="50" eb="52">
      <t>デンリョク</t>
    </rPh>
    <rPh sb="53" eb="55">
      <t>イノチヅナ</t>
    </rPh>
    <rPh sb="60" eb="63">
      <t>フクセンカ</t>
    </rPh>
    <rPh sb="63" eb="65">
      <t>ヒッス</t>
    </rPh>
    <phoneticPr fontId="10"/>
  </si>
  <si>
    <t>給湯インフラ</t>
    <rPh sb="0" eb="2">
      <t>キュウトウ</t>
    </rPh>
    <phoneticPr fontId="10"/>
  </si>
  <si>
    <t>給湯配管</t>
    <rPh sb="0" eb="2">
      <t>キュウトウ</t>
    </rPh>
    <rPh sb="2" eb="4">
      <t>ハイカン</t>
    </rPh>
    <phoneticPr fontId="10"/>
  </si>
  <si>
    <t>排熱利用</t>
    <rPh sb="0" eb="2">
      <t>ハイネツ</t>
    </rPh>
    <rPh sb="2" eb="4">
      <t>リヨウ</t>
    </rPh>
    <phoneticPr fontId="10"/>
  </si>
  <si>
    <r>
      <t>余ったお湯のエネルギー回収方法は要論議：</t>
    </r>
    <r>
      <rPr>
        <sz val="11"/>
        <color rgb="FFFF0000"/>
        <rFont val="ＭＳ ゴシック"/>
        <family val="3"/>
        <charset val="128"/>
      </rPr>
      <t>低温熱発電技術が活用可能性有り</t>
    </r>
    <rPh sb="0" eb="1">
      <t>アマ</t>
    </rPh>
    <rPh sb="4" eb="5">
      <t>ユ</t>
    </rPh>
    <rPh sb="11" eb="13">
      <t>カイシュウ</t>
    </rPh>
    <rPh sb="13" eb="15">
      <t>ホウホウ</t>
    </rPh>
    <rPh sb="16" eb="17">
      <t>ヨウ</t>
    </rPh>
    <rPh sb="17" eb="19">
      <t>ロンギ</t>
    </rPh>
    <rPh sb="20" eb="22">
      <t>テイオン</t>
    </rPh>
    <rPh sb="22" eb="23">
      <t>ネツ</t>
    </rPh>
    <rPh sb="23" eb="25">
      <t>ハツデン</t>
    </rPh>
    <rPh sb="25" eb="27">
      <t>ギジュツ</t>
    </rPh>
    <rPh sb="28" eb="30">
      <t>カツヨウ</t>
    </rPh>
    <rPh sb="30" eb="33">
      <t>カノウセイ</t>
    </rPh>
    <rPh sb="33" eb="34">
      <t>ア</t>
    </rPh>
    <phoneticPr fontId="10"/>
  </si>
  <si>
    <t>通信・制御・他地域小規模タウンとの協調システム</t>
    <rPh sb="0" eb="2">
      <t>ツウシン</t>
    </rPh>
    <rPh sb="3" eb="5">
      <t>セイギョ</t>
    </rPh>
    <rPh sb="6" eb="9">
      <t>タチイキ</t>
    </rPh>
    <rPh sb="9" eb="12">
      <t>ショウキボ</t>
    </rPh>
    <rPh sb="17" eb="19">
      <t>キョウチョウ</t>
    </rPh>
    <phoneticPr fontId="10"/>
  </si>
  <si>
    <t>通信・制御・周辺との調整システム</t>
    <phoneticPr fontId="10"/>
  </si>
  <si>
    <t>各地域エネルギーセンター主体の電力制御</t>
    <rPh sb="0" eb="1">
      <t>カク</t>
    </rPh>
    <rPh sb="1" eb="3">
      <t>チイキ</t>
    </rPh>
    <rPh sb="12" eb="14">
      <t>シュタイ</t>
    </rPh>
    <rPh sb="15" eb="17">
      <t>デンリョク</t>
    </rPh>
    <rPh sb="17" eb="19">
      <t>セイギョ</t>
    </rPh>
    <phoneticPr fontId="10"/>
  </si>
  <si>
    <t>各エネルギーセンター連携＋大規模発電所制御、タウン内＋車両のエネルギー制御</t>
    <rPh sb="0" eb="1">
      <t>カク</t>
    </rPh>
    <rPh sb="10" eb="12">
      <t>レンケイ</t>
    </rPh>
    <rPh sb="13" eb="16">
      <t>ダイキボ</t>
    </rPh>
    <rPh sb="16" eb="18">
      <t>ハツデン</t>
    </rPh>
    <rPh sb="18" eb="19">
      <t>ショ</t>
    </rPh>
    <rPh sb="19" eb="21">
      <t>セイギョ</t>
    </rPh>
    <rPh sb="25" eb="26">
      <t>ナイ</t>
    </rPh>
    <rPh sb="27" eb="29">
      <t>シャリョウ</t>
    </rPh>
    <rPh sb="35" eb="37">
      <t>セイギョ</t>
    </rPh>
    <phoneticPr fontId="10"/>
  </si>
  <si>
    <t>PEPX</t>
    <phoneticPr fontId="10"/>
  </si>
  <si>
    <t>？</t>
    <phoneticPr fontId="10"/>
  </si>
  <si>
    <t>次世代無線伝送網</t>
    <rPh sb="0" eb="3">
      <t>ジセダイ</t>
    </rPh>
    <rPh sb="3" eb="5">
      <t>ムセン</t>
    </rPh>
    <rPh sb="5" eb="7">
      <t>デンソウ</t>
    </rPh>
    <rPh sb="7" eb="8">
      <t>モウ</t>
    </rPh>
    <phoneticPr fontId="10"/>
  </si>
  <si>
    <t>5G、6G？</t>
    <phoneticPr fontId="10"/>
  </si>
  <si>
    <t>５Gは高速性は稼働中。６Gは2030年以降予定</t>
    <rPh sb="3" eb="6">
      <t>コウソクセイ</t>
    </rPh>
    <rPh sb="18" eb="19">
      <t>ネン</t>
    </rPh>
    <rPh sb="19" eb="21">
      <t>イコウ</t>
    </rPh>
    <rPh sb="21" eb="23">
      <t>ヨテイ</t>
    </rPh>
    <phoneticPr fontId="10"/>
  </si>
  <si>
    <t>CA、接続・自動化</t>
    <rPh sb="3" eb="5">
      <t>セツゾク</t>
    </rPh>
    <rPh sb="6" eb="8">
      <t>ジドウ</t>
    </rPh>
    <rPh sb="8" eb="9">
      <t>カ</t>
    </rPh>
    <phoneticPr fontId="10"/>
  </si>
  <si>
    <t>需要予測</t>
    <rPh sb="0" eb="2">
      <t>ジュヨウ</t>
    </rPh>
    <rPh sb="2" eb="4">
      <t>ヨソク</t>
    </rPh>
    <phoneticPr fontId="10"/>
  </si>
  <si>
    <t>現在実証プラント稼働中</t>
    <phoneticPr fontId="10"/>
  </si>
  <si>
    <t>供給計画</t>
    <rPh sb="0" eb="2">
      <t>キョウキュウ</t>
    </rPh>
    <rPh sb="2" eb="4">
      <t>ケイカク</t>
    </rPh>
    <phoneticPr fontId="10"/>
  </si>
  <si>
    <t>現在実証プラント稼働中</t>
  </si>
  <si>
    <t>託送計画</t>
    <rPh sb="0" eb="2">
      <t>タクソウ</t>
    </rPh>
    <rPh sb="2" eb="4">
      <t>ケイカク</t>
    </rPh>
    <phoneticPr fontId="10"/>
  </si>
  <si>
    <t>現在実証プラント稼働中（但し自己託送）</t>
    <rPh sb="12" eb="13">
      <t>タダ</t>
    </rPh>
    <rPh sb="14" eb="16">
      <t>ジコ</t>
    </rPh>
    <rPh sb="16" eb="18">
      <t>タクソウ</t>
    </rPh>
    <phoneticPr fontId="10"/>
  </si>
  <si>
    <t>大量（数万基？）に対する連系制御技術</t>
    <rPh sb="0" eb="2">
      <t>タイリョウ</t>
    </rPh>
    <rPh sb="3" eb="6">
      <t>スウマンキ</t>
    </rPh>
    <rPh sb="9" eb="10">
      <t>タイ</t>
    </rPh>
    <rPh sb="12" eb="14">
      <t>レンケイ</t>
    </rPh>
    <rPh sb="14" eb="16">
      <t>セイギョ</t>
    </rPh>
    <rPh sb="16" eb="18">
      <t>ギジュツ</t>
    </rPh>
    <phoneticPr fontId="10"/>
  </si>
  <si>
    <t>制御方法など特にソフトウェア的な技術を早急に仕上げる必要有り。高圧ガス、電気事業など複数の規制適正化が必要になる見込み</t>
    <rPh sb="0" eb="2">
      <t>セイギョ</t>
    </rPh>
    <rPh sb="2" eb="4">
      <t>ホウホウ</t>
    </rPh>
    <rPh sb="6" eb="7">
      <t>トク</t>
    </rPh>
    <rPh sb="14" eb="15">
      <t>テキ</t>
    </rPh>
    <rPh sb="16" eb="18">
      <t>ギジュツ</t>
    </rPh>
    <rPh sb="19" eb="21">
      <t>ソウキュウ</t>
    </rPh>
    <rPh sb="22" eb="24">
      <t>シア</t>
    </rPh>
    <rPh sb="26" eb="28">
      <t>ヒツヨウ</t>
    </rPh>
    <rPh sb="28" eb="29">
      <t>ア</t>
    </rPh>
    <rPh sb="56" eb="58">
      <t>ミコ</t>
    </rPh>
    <phoneticPr fontId="10"/>
  </si>
  <si>
    <t>蓄・電力調整用技術の候補：水素・精製（品質）</t>
    <rPh sb="0" eb="1">
      <t>チク</t>
    </rPh>
    <rPh sb="10" eb="12">
      <t>コウホ</t>
    </rPh>
    <rPh sb="13" eb="15">
      <t>スイソ</t>
    </rPh>
    <rPh sb="16" eb="18">
      <t>セイセイ</t>
    </rPh>
    <rPh sb="19" eb="21">
      <t>ヒンシツ</t>
    </rPh>
    <phoneticPr fontId="10"/>
  </si>
  <si>
    <t>蓄エネルギー候補：水素・精製</t>
    <phoneticPr fontId="10"/>
  </si>
  <si>
    <t>COA-MIB</t>
    <phoneticPr fontId="10"/>
  </si>
  <si>
    <t>水素分離、貯蔵、品質改善</t>
    <rPh sb="0" eb="2">
      <t>スイソ</t>
    </rPh>
    <rPh sb="2" eb="4">
      <t>ブンリ</t>
    </rPh>
    <rPh sb="5" eb="7">
      <t>チョゾウ</t>
    </rPh>
    <rPh sb="8" eb="10">
      <t>ヒンシツ</t>
    </rPh>
    <rPh sb="10" eb="12">
      <t>カイゼン</t>
    </rPh>
    <phoneticPr fontId="10"/>
  </si>
  <si>
    <t>分離膜</t>
    <rPh sb="0" eb="2">
      <t>ブンリ</t>
    </rPh>
    <rPh sb="2" eb="3">
      <t>マク</t>
    </rPh>
    <phoneticPr fontId="10"/>
  </si>
  <si>
    <t>水素分離、精製</t>
    <rPh sb="0" eb="2">
      <t>スイソ</t>
    </rPh>
    <rPh sb="2" eb="4">
      <t>ブンリ</t>
    </rPh>
    <rPh sb="5" eb="7">
      <t>セイセイ</t>
    </rPh>
    <phoneticPr fontId="10"/>
  </si>
  <si>
    <t>PSA</t>
    <phoneticPr fontId="10"/>
  </si>
  <si>
    <t>精製</t>
    <rPh sb="0" eb="2">
      <t>セイセイ</t>
    </rPh>
    <phoneticPr fontId="10"/>
  </si>
  <si>
    <t>高圧水素容器貯蔵</t>
    <rPh sb="0" eb="2">
      <t>コウアツ</t>
    </rPh>
    <rPh sb="2" eb="4">
      <t>スイソ</t>
    </rPh>
    <rPh sb="4" eb="6">
      <t>ヨウキ</t>
    </rPh>
    <rPh sb="6" eb="8">
      <t>チョゾウ</t>
    </rPh>
    <phoneticPr fontId="10"/>
  </si>
  <si>
    <t>MH容器貯蔵</t>
    <rPh sb="2" eb="4">
      <t>ヨウキ</t>
    </rPh>
    <rPh sb="4" eb="6">
      <t>チョゾウ</t>
    </rPh>
    <phoneticPr fontId="10"/>
  </si>
  <si>
    <t>ｹﾐｶﾙﾊｲﾄﾞﾗｲﾄﾞ容器貯蔵</t>
    <rPh sb="12" eb="14">
      <t>ヨウキ</t>
    </rPh>
    <rPh sb="14" eb="16">
      <t>チョゾウ</t>
    </rPh>
    <phoneticPr fontId="10"/>
  </si>
  <si>
    <t>液化水素容器貯蔵</t>
    <rPh sb="0" eb="2">
      <t>エキカ</t>
    </rPh>
    <rPh sb="2" eb="4">
      <t>スイソ</t>
    </rPh>
    <rPh sb="4" eb="6">
      <t>ヨウキ</t>
    </rPh>
    <rPh sb="6" eb="8">
      <t>チョゾウ</t>
    </rPh>
    <phoneticPr fontId="10"/>
  </si>
  <si>
    <t>低圧・低温・品質、ﾎﾞｲﾙｵﾌ問題</t>
    <rPh sb="0" eb="2">
      <t>テイアツ</t>
    </rPh>
    <rPh sb="3" eb="5">
      <t>テイオン</t>
    </rPh>
    <rPh sb="6" eb="8">
      <t>ヒンシツ</t>
    </rPh>
    <rPh sb="15" eb="17">
      <t>モンダイ</t>
    </rPh>
    <phoneticPr fontId="10"/>
  </si>
  <si>
    <t>クライオ式容器貯蔵</t>
    <rPh sb="4" eb="5">
      <t>シキ</t>
    </rPh>
    <rPh sb="5" eb="7">
      <t>ヨウキ</t>
    </rPh>
    <rPh sb="7" eb="9">
      <t>チョゾウ</t>
    </rPh>
    <phoneticPr fontId="10"/>
  </si>
  <si>
    <t>系統連系</t>
    <rPh sb="0" eb="4">
      <t>ケイトウレンケイ</t>
    </rPh>
    <phoneticPr fontId="10"/>
  </si>
  <si>
    <t>PCS</t>
    <phoneticPr fontId="10"/>
  </si>
  <si>
    <t>コスト、耐久性</t>
    <rPh sb="4" eb="7">
      <t>タイキュウセイ</t>
    </rPh>
    <phoneticPr fontId="10"/>
  </si>
  <si>
    <t>クルマへのエネルギー供給</t>
    <rPh sb="10" eb="12">
      <t>キョウキュウ</t>
    </rPh>
    <phoneticPr fontId="10"/>
  </si>
  <si>
    <t>電気・水素エネルギー供給</t>
    <rPh sb="0" eb="2">
      <t>デンキ</t>
    </rPh>
    <rPh sb="3" eb="5">
      <t>スイソ</t>
    </rPh>
    <phoneticPr fontId="10"/>
  </si>
  <si>
    <t>EV用：急速充電スタンド機能（普通充電は各家庭）</t>
    <rPh sb="2" eb="3">
      <t>ヨウ</t>
    </rPh>
    <rPh sb="4" eb="6">
      <t>キュウソク</t>
    </rPh>
    <rPh sb="6" eb="8">
      <t>ジュウデン</t>
    </rPh>
    <rPh sb="12" eb="14">
      <t>キノウ</t>
    </rPh>
    <rPh sb="15" eb="17">
      <t>フツウ</t>
    </rPh>
    <rPh sb="17" eb="19">
      <t>ジュウデン</t>
    </rPh>
    <rPh sb="20" eb="23">
      <t>カクカテイ</t>
    </rPh>
    <phoneticPr fontId="10"/>
  </si>
  <si>
    <t>FCV用：水素スタンド機能</t>
    <rPh sb="3" eb="4">
      <t>ヨウ</t>
    </rPh>
    <rPh sb="5" eb="7">
      <t>スイソ</t>
    </rPh>
    <rPh sb="11" eb="13">
      <t>キノウ</t>
    </rPh>
    <phoneticPr fontId="10"/>
  </si>
  <si>
    <t>3.5億円/1ST</t>
    <rPh sb="3" eb="5">
      <t>オクエン</t>
    </rPh>
    <phoneticPr fontId="10"/>
  </si>
  <si>
    <r>
      <rPr>
        <b/>
        <sz val="14"/>
        <color rgb="FF0000FF"/>
        <rFont val="ＭＳ ゴシック"/>
        <family val="3"/>
        <charset val="128"/>
      </rPr>
      <t>⑤一般消費地</t>
    </r>
    <r>
      <rPr>
        <sz val="14"/>
        <color rgb="FF0000FF"/>
        <rFont val="ＭＳ ゴシック"/>
        <family val="2"/>
        <charset val="128"/>
      </rPr>
      <t>：各家庭内等でのエネルギー消費</t>
    </r>
    <rPh sb="1" eb="3">
      <t>イッパン</t>
    </rPh>
    <rPh sb="3" eb="6">
      <t>ショウヒチ</t>
    </rPh>
    <rPh sb="7" eb="10">
      <t>カクカテイ</t>
    </rPh>
    <rPh sb="10" eb="11">
      <t>ナイ</t>
    </rPh>
    <rPh sb="11" eb="12">
      <t>ナド</t>
    </rPh>
    <rPh sb="19" eb="21">
      <t>ショウヒ</t>
    </rPh>
    <phoneticPr fontId="10"/>
  </si>
  <si>
    <t>電力利用</t>
    <rPh sb="0" eb="2">
      <t>デンリョク</t>
    </rPh>
    <rPh sb="2" eb="4">
      <t>リヨウ</t>
    </rPh>
    <phoneticPr fontId="10"/>
  </si>
  <si>
    <t>電力使用</t>
    <rPh sb="0" eb="2">
      <t>デンリョク</t>
    </rPh>
    <rPh sb="2" eb="4">
      <t>シヨウ</t>
    </rPh>
    <phoneticPr fontId="10"/>
  </si>
  <si>
    <t>交流100V以上</t>
    <rPh sb="0" eb="2">
      <t>コウリュウ</t>
    </rPh>
    <rPh sb="6" eb="8">
      <t>イジョウ</t>
    </rPh>
    <phoneticPr fontId="10"/>
  </si>
  <si>
    <t>変圧・DC-ACコンバータ</t>
    <rPh sb="0" eb="1">
      <t>ヘン</t>
    </rPh>
    <rPh sb="1" eb="2">
      <t>アツ</t>
    </rPh>
    <phoneticPr fontId="10"/>
  </si>
  <si>
    <t>FCによる発電</t>
    <rPh sb="5" eb="7">
      <t>ハツデン</t>
    </rPh>
    <phoneticPr fontId="10"/>
  </si>
  <si>
    <t>水素利用</t>
    <rPh sb="0" eb="2">
      <t>スイソ</t>
    </rPh>
    <rPh sb="2" eb="4">
      <t>リヨウ</t>
    </rPh>
    <phoneticPr fontId="10"/>
  </si>
  <si>
    <t>煮炊き用エネルギー</t>
    <rPh sb="0" eb="2">
      <t>ニタ</t>
    </rPh>
    <rPh sb="3" eb="4">
      <t>ヨウ</t>
    </rPh>
    <phoneticPr fontId="10"/>
  </si>
  <si>
    <t>FC発電用燃料（IHｺﾝﾛ）</t>
    <rPh sb="2" eb="4">
      <t>ハツデン</t>
    </rPh>
    <rPh sb="4" eb="5">
      <t>ヨウ</t>
    </rPh>
    <rPh sb="5" eb="7">
      <t>ネンリョウ</t>
    </rPh>
    <phoneticPr fontId="10"/>
  </si>
  <si>
    <t>必要性論議（ｴﾈﾙｷﾞｰｾﾝﾀｰ有）</t>
    <rPh sb="0" eb="3">
      <t>ヒツヨウセイ</t>
    </rPh>
    <rPh sb="3" eb="5">
      <t>ロンギ</t>
    </rPh>
    <rPh sb="16" eb="17">
      <t>ア</t>
    </rPh>
    <phoneticPr fontId="10"/>
  </si>
  <si>
    <t>ガスコンロ（水素）</t>
    <rPh sb="6" eb="8">
      <t>スイソ</t>
    </rPh>
    <phoneticPr fontId="10"/>
  </si>
  <si>
    <t>必要性論議（オール電化）</t>
    <rPh sb="0" eb="3">
      <t>ヒツヨウセイ</t>
    </rPh>
    <rPh sb="3" eb="5">
      <t>ロンギ</t>
    </rPh>
    <rPh sb="9" eb="11">
      <t>デンカ</t>
    </rPh>
    <phoneticPr fontId="10"/>
  </si>
  <si>
    <t>過渡期の都市ガス利用への対応と感性型での水素ガス利用は要論議</t>
    <rPh sb="0" eb="3">
      <t>カトキ</t>
    </rPh>
    <rPh sb="4" eb="6">
      <t>トシ</t>
    </rPh>
    <rPh sb="8" eb="10">
      <t>リヨウ</t>
    </rPh>
    <rPh sb="12" eb="14">
      <t>タイオウ</t>
    </rPh>
    <rPh sb="15" eb="17">
      <t>カンセイ</t>
    </rPh>
    <rPh sb="17" eb="18">
      <t>ガタ</t>
    </rPh>
    <rPh sb="20" eb="22">
      <t>スイソ</t>
    </rPh>
    <rPh sb="24" eb="26">
      <t>リヨウ</t>
    </rPh>
    <rPh sb="27" eb="28">
      <t>ヨウ</t>
    </rPh>
    <rPh sb="28" eb="30">
      <t>ロンギ</t>
    </rPh>
    <phoneticPr fontId="10"/>
  </si>
  <si>
    <r>
      <rPr>
        <b/>
        <sz val="14"/>
        <color rgb="FF0000FF"/>
        <rFont val="ＭＳ ゴシック"/>
        <family val="3"/>
        <charset val="128"/>
      </rPr>
      <t>③避難所</t>
    </r>
    <r>
      <rPr>
        <sz val="14"/>
        <color rgb="FF0000FF"/>
        <rFont val="ＭＳ ゴシック"/>
        <family val="2"/>
        <charset val="128"/>
      </rPr>
      <t>、</t>
    </r>
    <r>
      <rPr>
        <b/>
        <sz val="14"/>
        <color rgb="FF0000FF"/>
        <rFont val="ＭＳ ゴシック"/>
        <family val="3"/>
        <charset val="128"/>
      </rPr>
      <t>④病院等</t>
    </r>
    <r>
      <rPr>
        <sz val="14"/>
        <color rgb="FF0000FF"/>
        <rFont val="ＭＳ ゴシック"/>
        <family val="2"/>
        <charset val="128"/>
      </rPr>
      <t>　については、①地域エネルギーセンターの応用で対応する</t>
    </r>
    <rPh sb="1" eb="4">
      <t>ヒナンジョ</t>
    </rPh>
    <rPh sb="6" eb="8">
      <t>ビョウイン</t>
    </rPh>
    <rPh sb="8" eb="9">
      <t>トウ</t>
    </rPh>
    <rPh sb="17" eb="19">
      <t>チイキ</t>
    </rPh>
    <rPh sb="29" eb="31">
      <t>オウヨウ</t>
    </rPh>
    <rPh sb="32" eb="34">
      <t>タイオウ</t>
    </rPh>
    <phoneticPr fontId="10"/>
  </si>
  <si>
    <t>以上</t>
    <rPh sb="0" eb="2">
      <t>イジョウ</t>
    </rPh>
    <phoneticPr fontId="10"/>
  </si>
  <si>
    <t>評価対象項目</t>
    <rPh sb="0" eb="2">
      <t>ヒョウカ</t>
    </rPh>
    <rPh sb="2" eb="4">
      <t>タイショウ</t>
    </rPh>
    <rPh sb="4" eb="6">
      <t>コウモク</t>
    </rPh>
    <phoneticPr fontId="1"/>
  </si>
  <si>
    <t>実施候補者</t>
    <rPh sb="0" eb="2">
      <t>ジッシ</t>
    </rPh>
    <rPh sb="2" eb="5">
      <t>コウホシャ</t>
    </rPh>
    <phoneticPr fontId="1"/>
  </si>
  <si>
    <t>目標
アウトカム</t>
    <rPh sb="0" eb="2">
      <t>モクヒョウ</t>
    </rPh>
    <phoneticPr fontId="1"/>
  </si>
  <si>
    <t>備考（懸念点など含む）</t>
    <rPh sb="0" eb="2">
      <t>ビコウ</t>
    </rPh>
    <rPh sb="3" eb="6">
      <t>ケネンテン</t>
    </rPh>
    <rPh sb="8" eb="9">
      <t>フク</t>
    </rPh>
    <phoneticPr fontId="1"/>
  </si>
  <si>
    <t>製造組織
製品名</t>
    <rPh sb="0" eb="2">
      <t>セイゾウ</t>
    </rPh>
    <rPh sb="2" eb="4">
      <t>ソシキ</t>
    </rPh>
    <rPh sb="5" eb="8">
      <t>セイヒンメイ</t>
    </rPh>
    <phoneticPr fontId="1"/>
  </si>
  <si>
    <t>ホロニズムシステム製造・評価内容リスト</t>
    <rPh sb="9" eb="11">
      <t>セイゾウ</t>
    </rPh>
    <rPh sb="14" eb="16">
      <t>ナイヨウ</t>
    </rPh>
    <phoneticPr fontId="1"/>
  </si>
  <si>
    <t>◎</t>
    <phoneticPr fontId="1"/>
  </si>
  <si>
    <t>規制・標準等の課題</t>
    <rPh sb="0" eb="2">
      <t>キセイ</t>
    </rPh>
    <rPh sb="3" eb="5">
      <t>ヒョウジュン</t>
    </rPh>
    <rPh sb="5" eb="6">
      <t>トウ</t>
    </rPh>
    <rPh sb="7" eb="9">
      <t>カダイ</t>
    </rPh>
    <phoneticPr fontId="1"/>
  </si>
  <si>
    <t>法令・標準名称（番号）</t>
    <rPh sb="0" eb="2">
      <t>ホウレイ</t>
    </rPh>
    <rPh sb="3" eb="5">
      <t>ヒョウジュン</t>
    </rPh>
    <rPh sb="5" eb="7">
      <t>メイショウ</t>
    </rPh>
    <rPh sb="8" eb="10">
      <t>バンゴウ</t>
    </rPh>
    <phoneticPr fontId="1"/>
  </si>
  <si>
    <t>検討事項・適正化対応等</t>
    <rPh sb="0" eb="2">
      <t>ケントウ</t>
    </rPh>
    <rPh sb="2" eb="4">
      <t>ジコウ</t>
    </rPh>
    <rPh sb="5" eb="8">
      <t>テキセイカ</t>
    </rPh>
    <rPh sb="8" eb="10">
      <t>タイオウ</t>
    </rPh>
    <rPh sb="10" eb="11">
      <t>トウ</t>
    </rPh>
    <phoneticPr fontId="1"/>
  </si>
  <si>
    <t>現行性能評価
実施要否</t>
    <rPh sb="0" eb="2">
      <t>ゲンコウ</t>
    </rPh>
    <rPh sb="2" eb="4">
      <t>セイノウ</t>
    </rPh>
    <rPh sb="4" eb="6">
      <t>ヒョウカ</t>
    </rPh>
    <rPh sb="7" eb="9">
      <t>ジッシ</t>
    </rPh>
    <rPh sb="9" eb="11">
      <t>ヨウヒ</t>
    </rPh>
    <phoneticPr fontId="1"/>
  </si>
  <si>
    <t>出資者
予算（製品代・評価代）</t>
    <rPh sb="0" eb="2">
      <t>シュッシ</t>
    </rPh>
    <rPh sb="2" eb="3">
      <t>シャ</t>
    </rPh>
    <rPh sb="4" eb="6">
      <t>ヨサン</t>
    </rPh>
    <rPh sb="7" eb="9">
      <t>セイヒン</t>
    </rPh>
    <rPh sb="9" eb="10">
      <t>ダイ</t>
    </rPh>
    <rPh sb="11" eb="13">
      <t>ヒョウカ</t>
    </rPh>
    <rPh sb="13" eb="14">
      <t>ダイ</t>
    </rPh>
    <phoneticPr fontId="1"/>
  </si>
  <si>
    <t xml:space="preserve">経産省
</t>
    <rPh sb="0" eb="3">
      <t>ケイサンショウ</t>
    </rPh>
    <phoneticPr fontId="1"/>
  </si>
  <si>
    <t xml:space="preserve">電気事業法
</t>
    <phoneticPr fontId="1"/>
  </si>
  <si>
    <t>経産省</t>
    <rPh sb="0" eb="3">
      <t>ケイサンショウ</t>
    </rPh>
    <phoneticPr fontId="1"/>
  </si>
  <si>
    <t>総務省</t>
    <rPh sb="0" eb="3">
      <t>ソウムショウ</t>
    </rPh>
    <phoneticPr fontId="1"/>
  </si>
  <si>
    <t>消防法</t>
    <rPh sb="0" eb="3">
      <t>ショウボウホウ</t>
    </rPh>
    <phoneticPr fontId="1"/>
  </si>
  <si>
    <t>電波法</t>
    <rPh sb="0" eb="3">
      <t>デンパホウ</t>
    </rPh>
    <phoneticPr fontId="1"/>
  </si>
  <si>
    <t>国交省</t>
    <rPh sb="0" eb="1">
      <t>コク</t>
    </rPh>
    <rPh sb="1" eb="2">
      <t>コウ</t>
    </rPh>
    <rPh sb="2" eb="3">
      <t>ショウ</t>
    </rPh>
    <phoneticPr fontId="1"/>
  </si>
  <si>
    <t>建築基準法</t>
    <rPh sb="0" eb="2">
      <t>ケンチク</t>
    </rPh>
    <rPh sb="2" eb="5">
      <t>キジュンホウ</t>
    </rPh>
    <phoneticPr fontId="1"/>
  </si>
  <si>
    <t>厚労省</t>
    <rPh sb="0" eb="3">
      <t>コウロウショウ</t>
    </rPh>
    <phoneticPr fontId="1"/>
  </si>
  <si>
    <t>労働安全衛生法</t>
    <rPh sb="0" eb="7">
      <t>ロウドウアンゼンエイセイホウ</t>
    </rPh>
    <phoneticPr fontId="1"/>
  </si>
  <si>
    <t>製造組織の性能向上予定</t>
    <rPh sb="0" eb="2">
      <t>セイゾウ</t>
    </rPh>
    <rPh sb="2" eb="4">
      <t>ソシキ</t>
    </rPh>
    <rPh sb="5" eb="7">
      <t>セイノウ</t>
    </rPh>
    <rPh sb="7" eb="9">
      <t>コウジョウ</t>
    </rPh>
    <rPh sb="9" eb="11">
      <t>ヨテイ</t>
    </rPh>
    <phoneticPr fontId="1"/>
  </si>
  <si>
    <t>高圧ガス保安法
ISO TC197 WG○○（NP提案）</t>
    <rPh sb="0" eb="2">
      <t>コウアツ</t>
    </rPh>
    <rPh sb="4" eb="7">
      <t>ホアンホウ</t>
    </rPh>
    <rPh sb="25" eb="27">
      <t>テイアン</t>
    </rPh>
    <phoneticPr fontId="1"/>
  </si>
  <si>
    <t>耐久評価（20年以上）
規制適正化
国際標準</t>
    <rPh sb="0" eb="2">
      <t>タイキュウ</t>
    </rPh>
    <rPh sb="2" eb="4">
      <t>ヒョウカ</t>
    </rPh>
    <rPh sb="7" eb="8">
      <t>ネン</t>
    </rPh>
    <rPh sb="8" eb="10">
      <t>イジョウ</t>
    </rPh>
    <rPh sb="12" eb="14">
      <t>キセイ</t>
    </rPh>
    <rPh sb="14" eb="17">
      <t>テキセイカ</t>
    </rPh>
    <rPh sb="18" eb="20">
      <t>コクサイ</t>
    </rPh>
    <rPh sb="20" eb="22">
      <t>ヒョウジュン</t>
    </rPh>
    <phoneticPr fontId="1"/>
  </si>
  <si>
    <t>初号機完成後</t>
    <rPh sb="0" eb="3">
      <t>ショゴウキ</t>
    </rPh>
    <rPh sb="3" eb="5">
      <t>カンセイ</t>
    </rPh>
    <rPh sb="5" eb="6">
      <t>ゴ</t>
    </rPh>
    <phoneticPr fontId="1"/>
  </si>
  <si>
    <t>全体システム
(一体建屋構造)</t>
    <rPh sb="0" eb="2">
      <t>ゼンタイ</t>
    </rPh>
    <rPh sb="8" eb="10">
      <t>イッタイ</t>
    </rPh>
    <rPh sb="10" eb="12">
      <t>タテヤ</t>
    </rPh>
    <rPh sb="12" eb="14">
      <t>コウゾウ</t>
    </rPh>
    <phoneticPr fontId="1"/>
  </si>
  <si>
    <t>不要</t>
    <rPh sb="0" eb="2">
      <t>フヨウ</t>
    </rPh>
    <phoneticPr fontId="1"/>
  </si>
  <si>
    <t>風力発電</t>
    <rPh sb="0" eb="2">
      <t>フウリョク</t>
    </rPh>
    <rPh sb="2" eb="4">
      <t>ハツデン</t>
    </rPh>
    <phoneticPr fontId="1"/>
  </si>
  <si>
    <t>太陽光発電（PV)</t>
    <rPh sb="0" eb="3">
      <t>タイヨウコウ</t>
    </rPh>
    <rPh sb="3" eb="5">
      <t>ハツデン</t>
    </rPh>
    <phoneticPr fontId="1"/>
  </si>
  <si>
    <t>小水力</t>
    <rPh sb="0" eb="1">
      <t>ショウ</t>
    </rPh>
    <rPh sb="1" eb="3">
      <t>スイリョク</t>
    </rPh>
    <phoneticPr fontId="1"/>
  </si>
  <si>
    <t>バイオマス</t>
    <phoneticPr fontId="1"/>
  </si>
  <si>
    <t>燃料電池
PEFC</t>
    <rPh sb="0" eb="2">
      <t>ネンリョウ</t>
    </rPh>
    <rPh sb="2" eb="4">
      <t>デンチ</t>
    </rPh>
    <phoneticPr fontId="1"/>
  </si>
  <si>
    <t>燃料電池
SOFC</t>
    <rPh sb="0" eb="2">
      <t>ネンリョウ</t>
    </rPh>
    <rPh sb="2" eb="4">
      <t>デンチ</t>
    </rPh>
    <phoneticPr fontId="1"/>
  </si>
  <si>
    <t>内燃機関発電
燃料：水素、都市ガス混合・バイオ燃料</t>
    <rPh sb="0" eb="2">
      <t>ナイネン</t>
    </rPh>
    <rPh sb="2" eb="4">
      <t>キカン</t>
    </rPh>
    <rPh sb="4" eb="6">
      <t>ハツデン</t>
    </rPh>
    <rPh sb="7" eb="9">
      <t>ネンリョウ</t>
    </rPh>
    <rPh sb="10" eb="12">
      <t>スイソ</t>
    </rPh>
    <rPh sb="13" eb="15">
      <t>トシ</t>
    </rPh>
    <rPh sb="17" eb="19">
      <t>コンゴウ</t>
    </rPh>
    <rPh sb="23" eb="25">
      <t>ネンリョウ</t>
    </rPh>
    <phoneticPr fontId="1"/>
  </si>
  <si>
    <t>電解槽</t>
    <rPh sb="0" eb="2">
      <t>デンカイ</t>
    </rPh>
    <rPh sb="2" eb="3">
      <t>ソウ</t>
    </rPh>
    <phoneticPr fontId="1"/>
  </si>
  <si>
    <t>蓄エネ／水素</t>
    <rPh sb="0" eb="1">
      <t>チク</t>
    </rPh>
    <rPh sb="4" eb="6">
      <t>スイソ</t>
    </rPh>
    <phoneticPr fontId="1"/>
  </si>
  <si>
    <t>蓄エネ／水素貯蔵</t>
    <rPh sb="0" eb="1">
      <t>チク</t>
    </rPh>
    <rPh sb="4" eb="6">
      <t>スイソ</t>
    </rPh>
    <rPh sb="6" eb="8">
      <t>チョゾウ</t>
    </rPh>
    <phoneticPr fontId="1"/>
  </si>
  <si>
    <t>高圧水素</t>
    <rPh sb="0" eb="2">
      <t>コウアツ</t>
    </rPh>
    <rPh sb="2" eb="4">
      <t>スイソ</t>
    </rPh>
    <phoneticPr fontId="1"/>
  </si>
  <si>
    <t>水素吸蔵合金</t>
    <rPh sb="0" eb="2">
      <t>スイソ</t>
    </rPh>
    <rPh sb="2" eb="6">
      <t>キュウゾウゴウキン</t>
    </rPh>
    <phoneticPr fontId="1"/>
  </si>
  <si>
    <t>蓄エネ／電気</t>
    <rPh sb="0" eb="1">
      <t>チク</t>
    </rPh>
    <rPh sb="4" eb="6">
      <t>デンキ</t>
    </rPh>
    <phoneticPr fontId="1"/>
  </si>
  <si>
    <t>二次電池
リチウムイオン電池</t>
    <rPh sb="0" eb="2">
      <t>ニジ</t>
    </rPh>
    <rPh sb="2" eb="4">
      <t>デンチ</t>
    </rPh>
    <rPh sb="12" eb="14">
      <t>デンチ</t>
    </rPh>
    <phoneticPr fontId="1"/>
  </si>
  <si>
    <t>二次電池
全固体電池</t>
    <rPh sb="0" eb="2">
      <t>ニジ</t>
    </rPh>
    <rPh sb="2" eb="4">
      <t>デンチ</t>
    </rPh>
    <rPh sb="5" eb="6">
      <t>ゼン</t>
    </rPh>
    <rPh sb="6" eb="8">
      <t>コタイ</t>
    </rPh>
    <rPh sb="8" eb="10">
      <t>デンチ</t>
    </rPh>
    <phoneticPr fontId="1"/>
  </si>
  <si>
    <t>キャパシタ</t>
    <phoneticPr fontId="1"/>
  </si>
  <si>
    <t>電気自動車</t>
    <rPh sb="0" eb="2">
      <t>デンキ</t>
    </rPh>
    <rPh sb="2" eb="5">
      <t>ジドウシャ</t>
    </rPh>
    <phoneticPr fontId="1"/>
  </si>
  <si>
    <t>蓄エネ／空気</t>
    <rPh sb="0" eb="1">
      <t>チク</t>
    </rPh>
    <rPh sb="4" eb="6">
      <t>クウキ</t>
    </rPh>
    <phoneticPr fontId="1"/>
  </si>
  <si>
    <t>液化空気</t>
    <rPh sb="0" eb="2">
      <t>エキカ</t>
    </rPh>
    <rPh sb="2" eb="4">
      <t>クウキ</t>
    </rPh>
    <phoneticPr fontId="1"/>
  </si>
  <si>
    <t>蓄エネ／位置エネルギー</t>
    <rPh sb="0" eb="1">
      <t>チク</t>
    </rPh>
    <rPh sb="4" eb="6">
      <t>イチ</t>
    </rPh>
    <phoneticPr fontId="1"/>
  </si>
  <si>
    <t>地下揚水発電</t>
    <rPh sb="0" eb="2">
      <t>チカ</t>
    </rPh>
    <rPh sb="2" eb="4">
      <t>ヨウスイ</t>
    </rPh>
    <rPh sb="4" eb="6">
      <t>ハツデン</t>
    </rPh>
    <phoneticPr fontId="1"/>
  </si>
  <si>
    <t>蓄エネ／給湯パイプライン</t>
    <rPh sb="0" eb="1">
      <t>チク</t>
    </rPh>
    <rPh sb="4" eb="6">
      <t>キュウトウ</t>
    </rPh>
    <phoneticPr fontId="1"/>
  </si>
  <si>
    <t>蓄エネ／貯湯槽</t>
    <rPh sb="0" eb="1">
      <t>チク</t>
    </rPh>
    <rPh sb="4" eb="7">
      <t>チョトウソウ</t>
    </rPh>
    <phoneticPr fontId="1"/>
  </si>
  <si>
    <t>水素製造／輸送</t>
    <rPh sb="0" eb="2">
      <t>スイソ</t>
    </rPh>
    <rPh sb="2" eb="4">
      <t>セイゾウ</t>
    </rPh>
    <rPh sb="5" eb="7">
      <t>ユソウ</t>
    </rPh>
    <phoneticPr fontId="1"/>
  </si>
  <si>
    <t>パイプライン</t>
    <phoneticPr fontId="1"/>
  </si>
  <si>
    <t>ガス運搬車</t>
    <rPh sb="2" eb="5">
      <t>ウンパンシャ</t>
    </rPh>
    <phoneticPr fontId="1"/>
  </si>
  <si>
    <t>化石燃料改質</t>
    <rPh sb="0" eb="2">
      <t>カセキ</t>
    </rPh>
    <rPh sb="2" eb="4">
      <t>ネンリョウ</t>
    </rPh>
    <rPh sb="4" eb="6">
      <t>カイシツ</t>
    </rPh>
    <phoneticPr fontId="1"/>
  </si>
  <si>
    <t>電気供給</t>
    <rPh sb="0" eb="2">
      <t>デンキ</t>
    </rPh>
    <rPh sb="2" eb="4">
      <t>キョウキュウ</t>
    </rPh>
    <phoneticPr fontId="1"/>
  </si>
  <si>
    <t>交流送電</t>
    <rPh sb="0" eb="2">
      <t>コウリュウ</t>
    </rPh>
    <rPh sb="2" eb="4">
      <t>ソウデン</t>
    </rPh>
    <phoneticPr fontId="1"/>
  </si>
  <si>
    <t>直流送電</t>
    <rPh sb="0" eb="2">
      <t>チョクリュウ</t>
    </rPh>
    <rPh sb="2" eb="4">
      <t>ソウデン</t>
    </rPh>
    <phoneticPr fontId="1"/>
  </si>
  <si>
    <t>貯湯槽</t>
    <rPh sb="0" eb="3">
      <t>チョトウソウ</t>
    </rPh>
    <phoneticPr fontId="1"/>
  </si>
  <si>
    <t>-</t>
    <phoneticPr fontId="1"/>
  </si>
  <si>
    <t>不要</t>
    <rPh sb="0" eb="2">
      <t>フヨウ</t>
    </rPh>
    <phoneticPr fontId="1"/>
  </si>
  <si>
    <t>蓄電池配送</t>
    <rPh sb="0" eb="3">
      <t>チクデンチ</t>
    </rPh>
    <rPh sb="3" eb="5">
      <t>ハイソウ</t>
    </rPh>
    <phoneticPr fontId="1"/>
  </si>
  <si>
    <t>水素エネルギー供給</t>
    <rPh sb="0" eb="2">
      <t>スイソ</t>
    </rPh>
    <rPh sb="7" eb="9">
      <t>キョウキュウ</t>
    </rPh>
    <phoneticPr fontId="1"/>
  </si>
  <si>
    <t>パイプライン
（純水素）</t>
    <rPh sb="8" eb="9">
      <t>ジュン</t>
    </rPh>
    <rPh sb="9" eb="11">
      <t>スイソ</t>
    </rPh>
    <phoneticPr fontId="1"/>
  </si>
  <si>
    <t>容器
（水素吸蔵合金）</t>
    <rPh sb="0" eb="2">
      <t>ヨウキ</t>
    </rPh>
    <rPh sb="4" eb="6">
      <t>スイソ</t>
    </rPh>
    <rPh sb="6" eb="10">
      <t>キュウゾウゴウキン</t>
    </rPh>
    <phoneticPr fontId="1"/>
  </si>
  <si>
    <t>容器
（圧縮水素容器）</t>
    <rPh sb="0" eb="2">
      <t>ヨウキ</t>
    </rPh>
    <rPh sb="4" eb="6">
      <t>アッシュク</t>
    </rPh>
    <rPh sb="6" eb="8">
      <t>スイソ</t>
    </rPh>
    <rPh sb="8" eb="10">
      <t>ヨウキ</t>
    </rPh>
    <phoneticPr fontId="1"/>
  </si>
  <si>
    <t>容器
(液化水素容器）</t>
    <rPh sb="0" eb="2">
      <t>ヨウキ</t>
    </rPh>
    <rPh sb="4" eb="6">
      <t>エキカ</t>
    </rPh>
    <rPh sb="6" eb="8">
      <t>スイソ</t>
    </rPh>
    <rPh sb="8" eb="10">
      <t>ヨウキ</t>
    </rPh>
    <phoneticPr fontId="1"/>
  </si>
  <si>
    <t>給湯インフラ</t>
    <rPh sb="0" eb="2">
      <t>キュウトウ</t>
    </rPh>
    <phoneticPr fontId="1"/>
  </si>
  <si>
    <t>通信（他地域含む）／制御</t>
    <rPh sb="0" eb="2">
      <t>ツウシン</t>
    </rPh>
    <rPh sb="3" eb="6">
      <t>タチイキ</t>
    </rPh>
    <rPh sb="6" eb="7">
      <t>フク</t>
    </rPh>
    <rPh sb="10" eb="12">
      <t>セイギョ</t>
    </rPh>
    <phoneticPr fontId="1"/>
  </si>
  <si>
    <t>JEPX</t>
    <phoneticPr fontId="1"/>
  </si>
  <si>
    <t>次世代無線伝送網</t>
    <rPh sb="0" eb="3">
      <t>ジセダイ</t>
    </rPh>
    <rPh sb="3" eb="5">
      <t>ムセン</t>
    </rPh>
    <rPh sb="5" eb="7">
      <t>デンソウ</t>
    </rPh>
    <rPh sb="7" eb="8">
      <t>モウ</t>
    </rPh>
    <phoneticPr fontId="1"/>
  </si>
  <si>
    <t>CA, 接続・自動化／需要予測</t>
    <rPh sb="4" eb="6">
      <t>セツゾク</t>
    </rPh>
    <rPh sb="7" eb="10">
      <t>ジドウカ</t>
    </rPh>
    <rPh sb="11" eb="13">
      <t>ジュヨウ</t>
    </rPh>
    <rPh sb="13" eb="15">
      <t>ヨソク</t>
    </rPh>
    <phoneticPr fontId="1"/>
  </si>
  <si>
    <t>CA, 接続・自動化／供給計画</t>
    <rPh sb="4" eb="6">
      <t>セツゾク</t>
    </rPh>
    <rPh sb="7" eb="10">
      <t>ジドウカ</t>
    </rPh>
    <rPh sb="11" eb="13">
      <t>キョウキュウ</t>
    </rPh>
    <rPh sb="13" eb="15">
      <t>ケイカク</t>
    </rPh>
    <phoneticPr fontId="1"/>
  </si>
  <si>
    <t>CA, 接続・自動化／託送計画</t>
    <rPh sb="4" eb="6">
      <t>セツゾク</t>
    </rPh>
    <rPh sb="7" eb="10">
      <t>ジドウカ</t>
    </rPh>
    <rPh sb="11" eb="13">
      <t>タクソウ</t>
    </rPh>
    <rPh sb="13" eb="15">
      <t>ケイカク</t>
    </rPh>
    <phoneticPr fontId="1"/>
  </si>
  <si>
    <t>CA, 接続・自動化／大量に対する連系制御技術</t>
    <rPh sb="4" eb="6">
      <t>セツゾク</t>
    </rPh>
    <rPh sb="7" eb="10">
      <t>ジドウカ</t>
    </rPh>
    <rPh sb="11" eb="13">
      <t>タイリョウ</t>
    </rPh>
    <rPh sb="14" eb="15">
      <t>タイ</t>
    </rPh>
    <rPh sb="17" eb="19">
      <t>レンケイ</t>
    </rPh>
    <rPh sb="19" eb="21">
      <t>セイギョ</t>
    </rPh>
    <rPh sb="21" eb="23">
      <t>ギジュツ</t>
    </rPh>
    <phoneticPr fontId="1"/>
  </si>
  <si>
    <t>区分内には、全てクリアする必要があるものといくつかがOKであれば対応できるものが混在</t>
    <rPh sb="0" eb="2">
      <t>クブン</t>
    </rPh>
    <rPh sb="2" eb="3">
      <t>ナイ</t>
    </rPh>
    <rPh sb="6" eb="7">
      <t>スベ</t>
    </rPh>
    <rPh sb="13" eb="15">
      <t>ヒツヨウ</t>
    </rPh>
    <rPh sb="32" eb="34">
      <t>タイオウ</t>
    </rPh>
    <rPh sb="40" eb="42">
      <t>コンザイ</t>
    </rPh>
    <phoneticPr fontId="1"/>
  </si>
  <si>
    <t>電力調整用水素貯蔵／精製（品質）</t>
    <rPh sb="0" eb="2">
      <t>デンリョク</t>
    </rPh>
    <rPh sb="2" eb="4">
      <t>チョウセイ</t>
    </rPh>
    <rPh sb="4" eb="5">
      <t>ヨウ</t>
    </rPh>
    <rPh sb="5" eb="7">
      <t>スイソ</t>
    </rPh>
    <rPh sb="7" eb="9">
      <t>チョゾウ</t>
    </rPh>
    <rPh sb="10" eb="12">
      <t>セイセイ</t>
    </rPh>
    <rPh sb="13" eb="15">
      <t>ヒンシツ</t>
    </rPh>
    <phoneticPr fontId="1"/>
  </si>
  <si>
    <t>COA-MIB</t>
    <phoneticPr fontId="1"/>
  </si>
  <si>
    <t>分離膜</t>
    <rPh sb="0" eb="2">
      <t>ブンリ</t>
    </rPh>
    <rPh sb="2" eb="3">
      <t>マク</t>
    </rPh>
    <phoneticPr fontId="1"/>
  </si>
  <si>
    <t>PSA</t>
    <phoneticPr fontId="1"/>
  </si>
  <si>
    <t>圧縮水素容器</t>
    <rPh sb="0" eb="2">
      <t>アッシュク</t>
    </rPh>
    <rPh sb="2" eb="4">
      <t>スイソ</t>
    </rPh>
    <rPh sb="4" eb="6">
      <t>ヨウキ</t>
    </rPh>
    <phoneticPr fontId="1"/>
  </si>
  <si>
    <t>水素吸蔵合金容器</t>
    <rPh sb="0" eb="2">
      <t>スイソ</t>
    </rPh>
    <rPh sb="2" eb="6">
      <t>キュウゾウゴウキン</t>
    </rPh>
    <rPh sb="6" eb="8">
      <t>ヨウキ</t>
    </rPh>
    <phoneticPr fontId="1"/>
  </si>
  <si>
    <t>ｹﾐｶﾙﾊｲﾄﾞﾗｲﾄﾞ容器（MCH)</t>
    <rPh sb="12" eb="14">
      <t>ヨウキ</t>
    </rPh>
    <phoneticPr fontId="1"/>
  </si>
  <si>
    <t>液化水素容器</t>
    <rPh sb="0" eb="2">
      <t>エキカ</t>
    </rPh>
    <rPh sb="2" eb="4">
      <t>スイソ</t>
    </rPh>
    <rPh sb="4" eb="6">
      <t>ヨウキ</t>
    </rPh>
    <phoneticPr fontId="1"/>
  </si>
  <si>
    <t>系統連系</t>
    <rPh sb="0" eb="2">
      <t>ケイトウ</t>
    </rPh>
    <rPh sb="2" eb="4">
      <t>レンケイ</t>
    </rPh>
    <phoneticPr fontId="1"/>
  </si>
  <si>
    <t>PCS</t>
    <phoneticPr fontId="1"/>
  </si>
  <si>
    <t>自動車への供給</t>
    <rPh sb="0" eb="3">
      <t>ジドウシャ</t>
    </rPh>
    <rPh sb="5" eb="7">
      <t>キョウキュウ</t>
    </rPh>
    <phoneticPr fontId="1"/>
  </si>
  <si>
    <t>急速充電スタンド</t>
    <rPh sb="0" eb="2">
      <t>キュウソク</t>
    </rPh>
    <rPh sb="2" eb="4">
      <t>ジュウデン</t>
    </rPh>
    <phoneticPr fontId="1"/>
  </si>
  <si>
    <t>水素スタンド</t>
    <rPh sb="0" eb="2">
      <t>スイソ</t>
    </rPh>
    <phoneticPr fontId="1"/>
  </si>
  <si>
    <t>交流（DC-ACコンバーター）</t>
    <rPh sb="0" eb="2">
      <t>コウリュウ</t>
    </rPh>
    <phoneticPr fontId="1"/>
  </si>
  <si>
    <t>PEFC発電</t>
    <rPh sb="4" eb="6">
      <t>ハツデン</t>
    </rPh>
    <phoneticPr fontId="1"/>
  </si>
  <si>
    <t>消費地／電気利用</t>
    <rPh sb="0" eb="3">
      <t>ショウヒチ</t>
    </rPh>
    <rPh sb="4" eb="6">
      <t>デンキ</t>
    </rPh>
    <rPh sb="6" eb="8">
      <t>リヨウ</t>
    </rPh>
    <phoneticPr fontId="1"/>
  </si>
  <si>
    <t>消費地／水素利用</t>
    <rPh sb="0" eb="3">
      <t>ショウヒチ</t>
    </rPh>
    <rPh sb="4" eb="6">
      <t>スイソ</t>
    </rPh>
    <rPh sb="6" eb="8">
      <t>リヨウ</t>
    </rPh>
    <phoneticPr fontId="1"/>
  </si>
  <si>
    <t>水素ガスコンロ</t>
    <rPh sb="0" eb="2">
      <t>スイソ</t>
    </rPh>
    <phoneticPr fontId="1"/>
  </si>
  <si>
    <t>人材育成</t>
    <rPh sb="0" eb="2">
      <t>ジンザイ</t>
    </rPh>
    <rPh sb="2" eb="4">
      <t>イクセイ</t>
    </rPh>
    <phoneticPr fontId="1"/>
  </si>
  <si>
    <t>運営、保守技術者育成</t>
    <rPh sb="0" eb="2">
      <t>ウンエイ</t>
    </rPh>
    <rPh sb="3" eb="5">
      <t>ホシュ</t>
    </rPh>
    <rPh sb="5" eb="8">
      <t>ギジュツシャ</t>
    </rPh>
    <rPh sb="8" eb="10">
      <t>イクセイ</t>
    </rPh>
    <phoneticPr fontId="1"/>
  </si>
  <si>
    <t>一般利用者向け育成</t>
    <rPh sb="0" eb="2">
      <t>イッパン</t>
    </rPh>
    <rPh sb="2" eb="5">
      <t>リヨウシャ</t>
    </rPh>
    <rPh sb="5" eb="6">
      <t>ム</t>
    </rPh>
    <rPh sb="7" eb="9">
      <t>イクセイ</t>
    </rPh>
    <phoneticPr fontId="1"/>
  </si>
  <si>
    <t>建屋：安藤ハザマ
システム統括：日立</t>
    <rPh sb="0" eb="2">
      <t>タテヤ</t>
    </rPh>
    <rPh sb="3" eb="5">
      <t>アンドウ</t>
    </rPh>
    <rPh sb="13" eb="15">
      <t>トウカツ</t>
    </rPh>
    <rPh sb="16" eb="18">
      <t>ヒタチ</t>
    </rPh>
    <phoneticPr fontId="1"/>
  </si>
  <si>
    <t>35年間連続稼働評価
規制緩和</t>
    <rPh sb="2" eb="3">
      <t>ネン</t>
    </rPh>
    <rPh sb="3" eb="4">
      <t>カン</t>
    </rPh>
    <rPh sb="4" eb="6">
      <t>レンゾク</t>
    </rPh>
    <rPh sb="6" eb="8">
      <t>カドウ</t>
    </rPh>
    <rPh sb="8" eb="10">
      <t>ヒョウカ</t>
    </rPh>
    <rPh sb="11" eb="13">
      <t>キセイ</t>
    </rPh>
    <rPh sb="13" eb="15">
      <t>カンワ</t>
    </rPh>
    <phoneticPr fontId="1"/>
  </si>
  <si>
    <t>高圧システム（容器、配管、設備）設置、保安関係</t>
    <rPh sb="0" eb="2">
      <t>コウアツ</t>
    </rPh>
    <rPh sb="7" eb="9">
      <t>ヨウキ</t>
    </rPh>
    <rPh sb="10" eb="12">
      <t>ハイカン</t>
    </rPh>
    <rPh sb="13" eb="15">
      <t>セツビ</t>
    </rPh>
    <rPh sb="16" eb="18">
      <t>セッチ</t>
    </rPh>
    <rPh sb="19" eb="21">
      <t>ホアン</t>
    </rPh>
    <rPh sb="21" eb="23">
      <t>カンケイ</t>
    </rPh>
    <phoneticPr fontId="1"/>
  </si>
  <si>
    <t>安全確認試験によるデータにももとづく適正化
国際標準</t>
    <rPh sb="0" eb="2">
      <t>アンゼン</t>
    </rPh>
    <rPh sb="2" eb="4">
      <t>カクニン</t>
    </rPh>
    <rPh sb="4" eb="6">
      <t>シケン</t>
    </rPh>
    <rPh sb="18" eb="21">
      <t>テキセイカ</t>
    </rPh>
    <rPh sb="22" eb="24">
      <t>コクサイ</t>
    </rPh>
    <rPh sb="24" eb="26">
      <t>ヒョウジュン</t>
    </rPh>
    <phoneticPr fontId="1"/>
  </si>
  <si>
    <t>必要</t>
    <rPh sb="0" eb="2">
      <t>ヒツヨウ</t>
    </rPh>
    <phoneticPr fontId="1"/>
  </si>
  <si>
    <t>確認必要</t>
    <rPh sb="0" eb="2">
      <t>カクニン</t>
    </rPh>
    <rPh sb="2" eb="4">
      <t>ヒツヨウ</t>
    </rPh>
    <phoneticPr fontId="1"/>
  </si>
  <si>
    <t>規制適正活動：公的資金および業界団体
予算：〇千万円</t>
    <rPh sb="0" eb="2">
      <t>キセイ</t>
    </rPh>
    <rPh sb="2" eb="4">
      <t>テキセイ</t>
    </rPh>
    <rPh sb="4" eb="6">
      <t>カツドウ</t>
    </rPh>
    <rPh sb="7" eb="9">
      <t>コウテキ</t>
    </rPh>
    <rPh sb="9" eb="11">
      <t>シキン</t>
    </rPh>
    <rPh sb="14" eb="16">
      <t>ギョウカイ</t>
    </rPh>
    <rPh sb="16" eb="18">
      <t>ダンタイ</t>
    </rPh>
    <rPh sb="19" eb="21">
      <t>ヨサン</t>
    </rPh>
    <rPh sb="23" eb="26">
      <t>センマンエン</t>
    </rPh>
    <phoneticPr fontId="1"/>
  </si>
  <si>
    <t>事業開始時～2年以内目途</t>
    <rPh sb="0" eb="2">
      <t>ジギョウ</t>
    </rPh>
    <rPh sb="2" eb="4">
      <t>カイシ</t>
    </rPh>
    <rPh sb="4" eb="5">
      <t>ジ</t>
    </rPh>
    <rPh sb="7" eb="8">
      <t>ネン</t>
    </rPh>
    <rPh sb="8" eb="10">
      <t>イナイ</t>
    </rPh>
    <rPh sb="10" eb="12">
      <t>メド</t>
    </rPh>
    <phoneticPr fontId="1"/>
  </si>
  <si>
    <t>想定モデルを用いた安全確認試験
火災に対する安全管理マニュアル</t>
    <rPh sb="0" eb="2">
      <t>ソウテイ</t>
    </rPh>
    <rPh sb="6" eb="7">
      <t>モチ</t>
    </rPh>
    <rPh sb="9" eb="11">
      <t>アンゼン</t>
    </rPh>
    <rPh sb="11" eb="13">
      <t>カクニン</t>
    </rPh>
    <rPh sb="13" eb="15">
      <t>シケン</t>
    </rPh>
    <rPh sb="16" eb="18">
      <t>カサイ</t>
    </rPh>
    <rPh sb="19" eb="20">
      <t>タイ</t>
    </rPh>
    <rPh sb="22" eb="24">
      <t>アンゼン</t>
    </rPh>
    <rPh sb="24" eb="26">
      <t>カンリ</t>
    </rPh>
    <phoneticPr fontId="1"/>
  </si>
  <si>
    <t>同上</t>
    <rPh sb="0" eb="1">
      <t>ドウ</t>
    </rPh>
    <rPh sb="1" eb="2">
      <t>ウエ</t>
    </rPh>
    <phoneticPr fontId="1"/>
  </si>
  <si>
    <t>将来の海外展開を考慮すると国産メーカーを育成、国産発電機を選択したい
定格風速が大きすぎ。街中で風速10mは暴風、殆ど吹かない風で、地域エネルギーセンターに不向き。</t>
    <rPh sb="0" eb="2">
      <t>ショウライ</t>
    </rPh>
    <rPh sb="3" eb="5">
      <t>カイガイ</t>
    </rPh>
    <rPh sb="5" eb="7">
      <t>テンカイ</t>
    </rPh>
    <rPh sb="8" eb="10">
      <t>コウリョ</t>
    </rPh>
    <rPh sb="13" eb="15">
      <t>コクサン</t>
    </rPh>
    <rPh sb="20" eb="22">
      <t>イクセイ</t>
    </rPh>
    <rPh sb="23" eb="25">
      <t>コクサン</t>
    </rPh>
    <rPh sb="25" eb="28">
      <t>ハツデンキ</t>
    </rPh>
    <rPh sb="29" eb="31">
      <t>センタク</t>
    </rPh>
    <rPh sb="35" eb="37">
      <t>テイカク</t>
    </rPh>
    <rPh sb="37" eb="39">
      <t>フウソク</t>
    </rPh>
    <rPh sb="40" eb="41">
      <t>オオ</t>
    </rPh>
    <rPh sb="45" eb="47">
      <t>マチナカ</t>
    </rPh>
    <rPh sb="48" eb="50">
      <t>フウソク</t>
    </rPh>
    <rPh sb="54" eb="56">
      <t>ボウフウ</t>
    </rPh>
    <rPh sb="57" eb="58">
      <t>ホトン</t>
    </rPh>
    <rPh sb="59" eb="60">
      <t>フ</t>
    </rPh>
    <rPh sb="63" eb="64">
      <t>カゼ</t>
    </rPh>
    <rPh sb="66" eb="68">
      <t>チイキ</t>
    </rPh>
    <rPh sb="78" eb="80">
      <t>フム</t>
    </rPh>
    <phoneticPr fontId="1"/>
  </si>
  <si>
    <t>IEC 61400シリーズ
審議組織：IEC/TC88</t>
    <rPh sb="14" eb="16">
      <t>シンギ</t>
    </rPh>
    <rPh sb="16" eb="18">
      <t>ソシキ</t>
    </rPh>
    <phoneticPr fontId="1"/>
  </si>
  <si>
    <t>ﾏｲｸﾛｸﾞﾘｯﾄﾞ用規制適正化
IEC 61215シリーズ　他
審議組織：IEC/TC82</t>
    <rPh sb="10" eb="11">
      <t>ヨウ</t>
    </rPh>
    <rPh sb="11" eb="13">
      <t>キセイ</t>
    </rPh>
    <rPh sb="13" eb="16">
      <t>テキセイカ</t>
    </rPh>
    <rPh sb="32" eb="33">
      <t>ホカ</t>
    </rPh>
    <rPh sb="34" eb="36">
      <t>シンギ</t>
    </rPh>
    <rPh sb="36" eb="38">
      <t>ソシキ</t>
    </rPh>
    <phoneticPr fontId="1"/>
  </si>
  <si>
    <t>電気事業法での扱い（一般か事業用か　など）</t>
    <rPh sb="0" eb="2">
      <t>デンキ</t>
    </rPh>
    <rPh sb="2" eb="5">
      <t>ジギョウホウ</t>
    </rPh>
    <rPh sb="7" eb="8">
      <t>アツカ</t>
    </rPh>
    <rPh sb="10" eb="12">
      <t>イッパン</t>
    </rPh>
    <rPh sb="13" eb="15">
      <t>ジギョウ</t>
    </rPh>
    <rPh sb="15" eb="16">
      <t>ヨウ</t>
    </rPh>
    <phoneticPr fontId="1"/>
  </si>
  <si>
    <t>製品性能は既に流通品なので現行試験法で対応
地域エネルギーセンター用PVの性能に対する電気事業法の扱いを適正化することに対し、必要となるデータ取得して対応。実施時期は規制適正化から逆算（事業開始から4年間程度）</t>
    <rPh sb="0" eb="2">
      <t>セイヒン</t>
    </rPh>
    <rPh sb="2" eb="4">
      <t>セイノウ</t>
    </rPh>
    <rPh sb="5" eb="6">
      <t>スデ</t>
    </rPh>
    <rPh sb="7" eb="9">
      <t>リュウツウ</t>
    </rPh>
    <rPh sb="9" eb="10">
      <t>ヒン</t>
    </rPh>
    <rPh sb="13" eb="15">
      <t>ゲンコウ</t>
    </rPh>
    <rPh sb="15" eb="17">
      <t>シケン</t>
    </rPh>
    <rPh sb="17" eb="18">
      <t>ホウ</t>
    </rPh>
    <rPh sb="19" eb="21">
      <t>タイオウ</t>
    </rPh>
    <rPh sb="23" eb="25">
      <t>チイキ</t>
    </rPh>
    <rPh sb="34" eb="35">
      <t>ヨウ</t>
    </rPh>
    <rPh sb="38" eb="40">
      <t>セイノウ</t>
    </rPh>
    <rPh sb="41" eb="42">
      <t>タイ</t>
    </rPh>
    <rPh sb="44" eb="46">
      <t>デンキ</t>
    </rPh>
    <rPh sb="46" eb="49">
      <t>ジギョウホウ</t>
    </rPh>
    <rPh sb="50" eb="51">
      <t>アツカ</t>
    </rPh>
    <rPh sb="53" eb="56">
      <t>テキセイカ</t>
    </rPh>
    <rPh sb="61" eb="62">
      <t>タイ</t>
    </rPh>
    <rPh sb="64" eb="66">
      <t>ヒツヨウ</t>
    </rPh>
    <rPh sb="72" eb="74">
      <t>シュトク</t>
    </rPh>
    <rPh sb="76" eb="78">
      <t>タイオウ</t>
    </rPh>
    <rPh sb="79" eb="81">
      <t>ジッシ</t>
    </rPh>
    <rPh sb="81" eb="83">
      <t>ジキ</t>
    </rPh>
    <rPh sb="84" eb="86">
      <t>キセイ</t>
    </rPh>
    <rPh sb="86" eb="89">
      <t>テキセイカ</t>
    </rPh>
    <rPh sb="91" eb="93">
      <t>ギャクサン</t>
    </rPh>
    <rPh sb="94" eb="96">
      <t>ジギョウ</t>
    </rPh>
    <rPh sb="96" eb="98">
      <t>カイシ</t>
    </rPh>
    <rPh sb="101" eb="102">
      <t>ネン</t>
    </rPh>
    <rPh sb="102" eb="103">
      <t>カン</t>
    </rPh>
    <rPh sb="103" eb="105">
      <t>テイド</t>
    </rPh>
    <phoneticPr fontId="1"/>
  </si>
  <si>
    <t>木質バイオマスについては、発電に対するカーボンニュートラルは成立するが、バイオマス発電のために木を伐採することと、生育させて森林にCO2を吸収させることの妥当性の評価方法が必要か？きちんと残材のみがが木質バイオマス燃料になることを、どのように証明していけるか</t>
    <rPh sb="0" eb="2">
      <t>モクシツ</t>
    </rPh>
    <rPh sb="13" eb="15">
      <t>ハツデン</t>
    </rPh>
    <rPh sb="16" eb="17">
      <t>タイ</t>
    </rPh>
    <rPh sb="30" eb="32">
      <t>セイリツ</t>
    </rPh>
    <rPh sb="41" eb="43">
      <t>ハツデン</t>
    </rPh>
    <rPh sb="47" eb="48">
      <t>キ</t>
    </rPh>
    <rPh sb="49" eb="51">
      <t>バッサイ</t>
    </rPh>
    <rPh sb="57" eb="59">
      <t>セイイク</t>
    </rPh>
    <rPh sb="62" eb="64">
      <t>シンリン</t>
    </rPh>
    <rPh sb="69" eb="71">
      <t>キュウシュウ</t>
    </rPh>
    <rPh sb="77" eb="80">
      <t>ダトウセイ</t>
    </rPh>
    <rPh sb="81" eb="83">
      <t>ヒョウカ</t>
    </rPh>
    <rPh sb="83" eb="85">
      <t>ホウホウ</t>
    </rPh>
    <rPh sb="86" eb="88">
      <t>ヒツヨウ</t>
    </rPh>
    <rPh sb="94" eb="96">
      <t>ザンザイ</t>
    </rPh>
    <rPh sb="100" eb="102">
      <t>モクシツ</t>
    </rPh>
    <rPh sb="107" eb="109">
      <t>ネンリョウ</t>
    </rPh>
    <rPh sb="121" eb="123">
      <t>ショウメイ</t>
    </rPh>
    <phoneticPr fontId="1"/>
  </si>
  <si>
    <t>ガイドライン（木質系とメタン発酵系に大別）
燃料規格：品質規格（日本木質バイオマスエネルギー協会）</t>
    <rPh sb="18" eb="20">
      <t>タイベツ</t>
    </rPh>
    <rPh sb="23" eb="25">
      <t>ネンリョウ</t>
    </rPh>
    <rPh sb="25" eb="27">
      <t>キカク</t>
    </rPh>
    <phoneticPr fontId="1"/>
  </si>
  <si>
    <t>必要</t>
    <rPh sb="0" eb="2">
      <t>ヒツヨウ</t>
    </rPh>
    <phoneticPr fontId="1"/>
  </si>
  <si>
    <t>定置用に20年以上の高定格出力・連続・高負荷・起動停止回数などの標準試験法で対応できているかのチェック</t>
    <rPh sb="0" eb="2">
      <t>テイチ</t>
    </rPh>
    <rPh sb="2" eb="3">
      <t>ヨウ</t>
    </rPh>
    <rPh sb="6" eb="7">
      <t>ネン</t>
    </rPh>
    <rPh sb="7" eb="9">
      <t>イジョウ</t>
    </rPh>
    <rPh sb="10" eb="11">
      <t>コウ</t>
    </rPh>
    <rPh sb="11" eb="13">
      <t>テイカク</t>
    </rPh>
    <rPh sb="13" eb="15">
      <t>シュツリョク</t>
    </rPh>
    <rPh sb="16" eb="18">
      <t>レンゾク</t>
    </rPh>
    <rPh sb="19" eb="22">
      <t>コウフカ</t>
    </rPh>
    <rPh sb="23" eb="25">
      <t>キドウ</t>
    </rPh>
    <rPh sb="25" eb="27">
      <t>テイシ</t>
    </rPh>
    <rPh sb="27" eb="29">
      <t>カイスウ</t>
    </rPh>
    <rPh sb="32" eb="34">
      <t>ヒョウジュン</t>
    </rPh>
    <rPh sb="34" eb="36">
      <t>シケン</t>
    </rPh>
    <rPh sb="36" eb="37">
      <t>ホウ</t>
    </rPh>
    <rPh sb="38" eb="40">
      <t>タイオウ</t>
    </rPh>
    <phoneticPr fontId="1"/>
  </si>
  <si>
    <t>定置用に20年以上の高定格出力・連続・高負荷・などの標準試験法で対応できているかのチェック</t>
    <rPh sb="0" eb="2">
      <t>テイチ</t>
    </rPh>
    <rPh sb="2" eb="3">
      <t>ヨウ</t>
    </rPh>
    <rPh sb="6" eb="7">
      <t>ネン</t>
    </rPh>
    <rPh sb="7" eb="9">
      <t>イジョウ</t>
    </rPh>
    <rPh sb="16" eb="18">
      <t>レンゾク</t>
    </rPh>
    <rPh sb="19" eb="22">
      <t>コウフカ</t>
    </rPh>
    <rPh sb="26" eb="28">
      <t>ヒョウジュン</t>
    </rPh>
    <rPh sb="28" eb="30">
      <t>シケン</t>
    </rPh>
    <rPh sb="30" eb="31">
      <t>ホウ</t>
    </rPh>
    <rPh sb="32" eb="34">
      <t>タイオウ</t>
    </rPh>
    <phoneticPr fontId="1"/>
  </si>
  <si>
    <t>電気事業法
IEC</t>
    <rPh sb="0" eb="2">
      <t>デンキ</t>
    </rPh>
    <rPh sb="2" eb="5">
      <t>ジギョウホウ</t>
    </rPh>
    <phoneticPr fontId="1"/>
  </si>
  <si>
    <t>(ｾﾗﾐｯｸ)ｶﾞｽﾀｰﾋﾞﾝ
水素発電</t>
    <rPh sb="16" eb="18">
      <t>スイソ</t>
    </rPh>
    <rPh sb="18" eb="20">
      <t>ハツデン</t>
    </rPh>
    <phoneticPr fontId="1"/>
  </si>
  <si>
    <t>各構成機器／創エネ　発電機</t>
    <rPh sb="0" eb="1">
      <t>カク</t>
    </rPh>
    <rPh sb="1" eb="3">
      <t>コウセイ</t>
    </rPh>
    <rPh sb="3" eb="5">
      <t>キキ</t>
    </rPh>
    <rPh sb="6" eb="7">
      <t>ソウ</t>
    </rPh>
    <rPh sb="10" eb="13">
      <t>ハツデンキ</t>
    </rPh>
    <phoneticPr fontId="1"/>
  </si>
  <si>
    <t>アルカリ電解槽の効率向上のため高温、高圧検討され（サンシャイン計画等）たが、オーステナイト系ステンレス鋼でも応力腐食割れ等で材料が損傷し、120℃への高温化は断念。</t>
    <rPh sb="4" eb="6">
      <t>デンカイ</t>
    </rPh>
    <rPh sb="6" eb="7">
      <t>ソウ</t>
    </rPh>
    <rPh sb="8" eb="10">
      <t>コウリツ</t>
    </rPh>
    <rPh sb="10" eb="12">
      <t>コウジョウ</t>
    </rPh>
    <rPh sb="15" eb="17">
      <t>コウオン</t>
    </rPh>
    <rPh sb="18" eb="20">
      <t>コウアツ</t>
    </rPh>
    <rPh sb="20" eb="22">
      <t>ケントウ</t>
    </rPh>
    <rPh sb="31" eb="33">
      <t>ケイカク</t>
    </rPh>
    <rPh sb="33" eb="34">
      <t>トウ</t>
    </rPh>
    <rPh sb="45" eb="46">
      <t>ケイ</t>
    </rPh>
    <rPh sb="51" eb="52">
      <t>コウ</t>
    </rPh>
    <rPh sb="54" eb="56">
      <t>オウリョク</t>
    </rPh>
    <rPh sb="56" eb="58">
      <t>フショク</t>
    </rPh>
    <rPh sb="58" eb="59">
      <t>ワ</t>
    </rPh>
    <rPh sb="60" eb="61">
      <t>トウ</t>
    </rPh>
    <rPh sb="62" eb="64">
      <t>ザイリョウ</t>
    </rPh>
    <rPh sb="65" eb="67">
      <t>ソンショウ</t>
    </rPh>
    <rPh sb="75" eb="78">
      <t>コウオンカ</t>
    </rPh>
    <rPh sb="79" eb="81">
      <t>ダンネン</t>
    </rPh>
    <phoneticPr fontId="1"/>
  </si>
  <si>
    <t>ISO/T197/WG8(2008時点）1S0 22734-1</t>
    <rPh sb="17" eb="19">
      <t>ジテン</t>
    </rPh>
    <phoneticPr fontId="1"/>
  </si>
  <si>
    <t>METI</t>
    <phoneticPr fontId="1"/>
  </si>
  <si>
    <t>離隔距離、保安体制、設備の多機能化、電気設備（電気事業法、電気用品安全法）との場所共有</t>
    <rPh sb="0" eb="2">
      <t>リカク</t>
    </rPh>
    <rPh sb="2" eb="4">
      <t>キョリ</t>
    </rPh>
    <rPh sb="5" eb="7">
      <t>ホアン</t>
    </rPh>
    <rPh sb="7" eb="9">
      <t>タイセイ</t>
    </rPh>
    <rPh sb="10" eb="12">
      <t>セツビ</t>
    </rPh>
    <rPh sb="13" eb="17">
      <t>タキノウカ</t>
    </rPh>
    <rPh sb="18" eb="20">
      <t>デンキ</t>
    </rPh>
    <rPh sb="20" eb="22">
      <t>セツビ</t>
    </rPh>
    <rPh sb="23" eb="25">
      <t>デンキ</t>
    </rPh>
    <rPh sb="25" eb="28">
      <t>ジギョウホウ</t>
    </rPh>
    <rPh sb="29" eb="31">
      <t>デンキ</t>
    </rPh>
    <rPh sb="31" eb="33">
      <t>ヨウヒン</t>
    </rPh>
    <rPh sb="33" eb="36">
      <t>アンゼンホウ</t>
    </rPh>
    <rPh sb="39" eb="41">
      <t>バショ</t>
    </rPh>
    <rPh sb="41" eb="43">
      <t>キョウユウ</t>
    </rPh>
    <phoneticPr fontId="1"/>
  </si>
  <si>
    <t>高圧ガス保安法</t>
    <rPh sb="0" eb="2">
      <t>コウアツ</t>
    </rPh>
    <rPh sb="4" eb="7">
      <t>ホアンホウ</t>
    </rPh>
    <phoneticPr fontId="1"/>
  </si>
  <si>
    <t>高圧ガス保安法
一般則（省令）
容器則（省令）</t>
    <rPh sb="0" eb="2">
      <t>コウアツ</t>
    </rPh>
    <rPh sb="4" eb="7">
      <t>ホアンホウ</t>
    </rPh>
    <rPh sb="8" eb="10">
      <t>イッパン</t>
    </rPh>
    <rPh sb="10" eb="11">
      <t>ソク</t>
    </rPh>
    <rPh sb="12" eb="14">
      <t>ショウレイ</t>
    </rPh>
    <rPh sb="16" eb="18">
      <t>ヨウキ</t>
    </rPh>
    <rPh sb="18" eb="19">
      <t>ソク</t>
    </rPh>
    <rPh sb="20" eb="22">
      <t>ショウレイ</t>
    </rPh>
    <phoneticPr fontId="1"/>
  </si>
  <si>
    <t>市販品</t>
    <rPh sb="0" eb="2">
      <t>シハン</t>
    </rPh>
    <rPh sb="2" eb="3">
      <t>ヒン</t>
    </rPh>
    <phoneticPr fontId="1"/>
  </si>
  <si>
    <t>METI
消防法
標準</t>
    <rPh sb="5" eb="8">
      <t>ショウボウホウ</t>
    </rPh>
    <rPh sb="10" eb="12">
      <t>ヒョウジュン</t>
    </rPh>
    <phoneticPr fontId="1"/>
  </si>
  <si>
    <t>電気用品安全法
ISO</t>
    <rPh sb="0" eb="2">
      <t>デンキ</t>
    </rPh>
    <rPh sb="2" eb="4">
      <t>ヨウヒン</t>
    </rPh>
    <rPh sb="4" eb="7">
      <t>アンゼンホウ</t>
    </rPh>
    <phoneticPr fontId="1"/>
  </si>
  <si>
    <t>IEC 62576 (IEC/TC69/PT62576)
JIS D1401</t>
    <phoneticPr fontId="1"/>
  </si>
  <si>
    <t>MLIT</t>
    <phoneticPr fontId="1"/>
  </si>
  <si>
    <t>道路運送車両法</t>
    <rPh sb="0" eb="2">
      <t>ドウロ</t>
    </rPh>
    <rPh sb="2" eb="4">
      <t>ウンソウ</t>
    </rPh>
    <rPh sb="4" eb="6">
      <t>シャリョウ</t>
    </rPh>
    <rPh sb="6" eb="7">
      <t>ホウ</t>
    </rPh>
    <phoneticPr fontId="1"/>
  </si>
  <si>
    <t>地上用機器と接続して電力供給することに対しては電気事業法 一般用電気工作物（600V以下、10kW未満）</t>
    <rPh sb="0" eb="3">
      <t>チジョウヨウ</t>
    </rPh>
    <rPh sb="3" eb="5">
      <t>キキ</t>
    </rPh>
    <rPh sb="6" eb="8">
      <t>セツゾク</t>
    </rPh>
    <rPh sb="10" eb="12">
      <t>デンリョク</t>
    </rPh>
    <rPh sb="12" eb="14">
      <t>キョウキュウ</t>
    </rPh>
    <rPh sb="19" eb="20">
      <t>タイ</t>
    </rPh>
    <rPh sb="23" eb="25">
      <t>デンキ</t>
    </rPh>
    <rPh sb="25" eb="28">
      <t>ジギョウホウ</t>
    </rPh>
    <rPh sb="29" eb="32">
      <t>イッパンヨウ</t>
    </rPh>
    <rPh sb="32" eb="34">
      <t>デンキ</t>
    </rPh>
    <rPh sb="34" eb="37">
      <t>コウサクブツ</t>
    </rPh>
    <rPh sb="42" eb="44">
      <t>イカ</t>
    </rPh>
    <rPh sb="49" eb="51">
      <t>ミマン</t>
    </rPh>
    <phoneticPr fontId="1"/>
  </si>
  <si>
    <t>一般電気工作物としての扱い不明</t>
    <rPh sb="0" eb="2">
      <t>イッパン</t>
    </rPh>
    <rPh sb="2" eb="4">
      <t>デンキ</t>
    </rPh>
    <rPh sb="4" eb="7">
      <t>コウサクブツ</t>
    </rPh>
    <rPh sb="11" eb="12">
      <t>アツカ</t>
    </rPh>
    <rPh sb="13" eb="15">
      <t>フメイ</t>
    </rPh>
    <phoneticPr fontId="1"/>
  </si>
  <si>
    <t>METI</t>
    <phoneticPr fontId="1"/>
  </si>
  <si>
    <t>高圧ガス保安法</t>
    <rPh sb="0" eb="2">
      <t>コウアツ</t>
    </rPh>
    <rPh sb="4" eb="7">
      <t>ホアンホウ</t>
    </rPh>
    <phoneticPr fontId="1"/>
  </si>
  <si>
    <t>住友重機械（株）が英国企業に出資。LAESシステム国内導入製品</t>
    <rPh sb="0" eb="2">
      <t>スミトモ</t>
    </rPh>
    <rPh sb="2" eb="3">
      <t>ジュウ</t>
    </rPh>
    <rPh sb="3" eb="5">
      <t>キカイ</t>
    </rPh>
    <rPh sb="6" eb="7">
      <t>カブ</t>
    </rPh>
    <rPh sb="9" eb="11">
      <t>エイコク</t>
    </rPh>
    <rPh sb="11" eb="13">
      <t>キギョウ</t>
    </rPh>
    <rPh sb="14" eb="16">
      <t>シュッシ</t>
    </rPh>
    <rPh sb="25" eb="27">
      <t>コクナイ</t>
    </rPh>
    <rPh sb="27" eb="29">
      <t>ドウニュウ</t>
    </rPh>
    <rPh sb="29" eb="31">
      <t>セイヒン</t>
    </rPh>
    <phoneticPr fontId="1"/>
  </si>
  <si>
    <t>高圧ガス製造設備としての扱いは難しそう。発電関係の電気設備と液化空気中の液化酸素の扱い等、使用時には不明点を知る必要有り</t>
    <rPh sb="0" eb="2">
      <t>コウアツ</t>
    </rPh>
    <rPh sb="4" eb="6">
      <t>セイゾウ</t>
    </rPh>
    <rPh sb="6" eb="8">
      <t>セツビ</t>
    </rPh>
    <rPh sb="12" eb="13">
      <t>アツカ</t>
    </rPh>
    <rPh sb="15" eb="16">
      <t>ムズカ</t>
    </rPh>
    <rPh sb="20" eb="22">
      <t>ハツデン</t>
    </rPh>
    <rPh sb="22" eb="24">
      <t>カンケイ</t>
    </rPh>
    <rPh sb="25" eb="27">
      <t>デンキ</t>
    </rPh>
    <rPh sb="27" eb="29">
      <t>セツビ</t>
    </rPh>
    <rPh sb="30" eb="32">
      <t>エキカ</t>
    </rPh>
    <rPh sb="32" eb="34">
      <t>クウキ</t>
    </rPh>
    <rPh sb="34" eb="35">
      <t>チュウ</t>
    </rPh>
    <rPh sb="36" eb="38">
      <t>エキカ</t>
    </rPh>
    <rPh sb="38" eb="40">
      <t>サンソ</t>
    </rPh>
    <rPh sb="41" eb="42">
      <t>アツカ</t>
    </rPh>
    <rPh sb="43" eb="44">
      <t>トウ</t>
    </rPh>
    <rPh sb="45" eb="47">
      <t>シヨウ</t>
    </rPh>
    <rPh sb="47" eb="48">
      <t>ジ</t>
    </rPh>
    <rPh sb="50" eb="53">
      <t>フメイテン</t>
    </rPh>
    <rPh sb="54" eb="55">
      <t>シ</t>
    </rPh>
    <rPh sb="56" eb="58">
      <t>ヒツヨウ</t>
    </rPh>
    <rPh sb="58" eb="59">
      <t>ア</t>
    </rPh>
    <phoneticPr fontId="1"/>
  </si>
  <si>
    <t>必要</t>
    <rPh sb="0" eb="2">
      <t>ヒツヨウ</t>
    </rPh>
    <phoneticPr fontId="1"/>
  </si>
  <si>
    <t>不要</t>
    <rPh sb="0" eb="2">
      <t>フヨウ</t>
    </rPh>
    <phoneticPr fontId="1"/>
  </si>
  <si>
    <t>METI
MLIT</t>
    <phoneticPr fontId="1"/>
  </si>
  <si>
    <t>ISO/TC197/WG9
ISO16110シリーズ</t>
    <phoneticPr fontId="1"/>
  </si>
  <si>
    <t>例：大阪ガス
HYSERVE</t>
    <rPh sb="0" eb="1">
      <t>レイ</t>
    </rPh>
    <rPh sb="2" eb="4">
      <t>オオサカ</t>
    </rPh>
    <phoneticPr fontId="1"/>
  </si>
  <si>
    <t>METI</t>
    <phoneticPr fontId="1"/>
  </si>
  <si>
    <t>電気事業法</t>
    <rPh sb="0" eb="2">
      <t>デンキ</t>
    </rPh>
    <rPh sb="2" eb="5">
      <t>ジギョウホウ</t>
    </rPh>
    <phoneticPr fontId="1"/>
  </si>
  <si>
    <t>？？？
蓄電池安全は電気用品安全法</t>
    <rPh sb="4" eb="7">
      <t>チクデンチ</t>
    </rPh>
    <rPh sb="7" eb="9">
      <t>アンゼン</t>
    </rPh>
    <rPh sb="10" eb="12">
      <t>デンキ</t>
    </rPh>
    <rPh sb="12" eb="14">
      <t>ヨウヒン</t>
    </rPh>
    <rPh sb="14" eb="17">
      <t>アンゼンホウ</t>
    </rPh>
    <phoneticPr fontId="1"/>
  </si>
  <si>
    <t>高圧ガス保安法</t>
    <rPh sb="0" eb="2">
      <t>コウアツ</t>
    </rPh>
    <rPh sb="4" eb="6">
      <t>ホアン</t>
    </rPh>
    <rPh sb="6" eb="7">
      <t>ホウ</t>
    </rPh>
    <phoneticPr fontId="1"/>
  </si>
  <si>
    <t>私有地を出た時点で消防法、建築・土木・交通安全等の対応が不明（都市ガスパイプライン関係法規が参照できる）</t>
    <rPh sb="31" eb="33">
      <t>トシ</t>
    </rPh>
    <rPh sb="41" eb="43">
      <t>カンケイ</t>
    </rPh>
    <rPh sb="43" eb="45">
      <t>ホウキ</t>
    </rPh>
    <rPh sb="46" eb="48">
      <t>サンショウ</t>
    </rPh>
    <phoneticPr fontId="1"/>
  </si>
  <si>
    <t>パイプライン
（都市ガス混送）</t>
    <rPh sb="8" eb="10">
      <t>トシ</t>
    </rPh>
    <rPh sb="12" eb="13">
      <t>コ</t>
    </rPh>
    <rPh sb="13" eb="14">
      <t>ソウ</t>
    </rPh>
    <phoneticPr fontId="1"/>
  </si>
  <si>
    <t>私有地を出た時点で消防法、建築・土木・交通安全等の対応が不明（混送ガスは都市ガス＋水素なので基本的には都市ガス成分。都市ガスパイプライン関係法規が参照できる）
混送にしてガス種の適応範囲を確認する必要があるが、現行法規だけで対抗できるか？</t>
    <rPh sb="31" eb="32">
      <t>コ</t>
    </rPh>
    <rPh sb="32" eb="33">
      <t>ソウ</t>
    </rPh>
    <rPh sb="36" eb="38">
      <t>トシ</t>
    </rPh>
    <rPh sb="41" eb="43">
      <t>スイソ</t>
    </rPh>
    <rPh sb="46" eb="49">
      <t>キホンテキ</t>
    </rPh>
    <rPh sb="51" eb="53">
      <t>トシ</t>
    </rPh>
    <rPh sb="55" eb="57">
      <t>セイブン</t>
    </rPh>
    <rPh sb="58" eb="60">
      <t>トシ</t>
    </rPh>
    <rPh sb="59" eb="61">
      <t>ガス</t>
    </rPh>
    <rPh sb="68" eb="70">
      <t>カンケイ</t>
    </rPh>
    <rPh sb="70" eb="72">
      <t>ホウキ</t>
    </rPh>
    <rPh sb="73" eb="75">
      <t>サンショウ</t>
    </rPh>
    <phoneticPr fontId="1"/>
  </si>
  <si>
    <t>？</t>
    <phoneticPr fontId="1"/>
  </si>
  <si>
    <t>低温熱回収方法
上下水と同じ法対応ができるのでは？</t>
    <rPh sb="0" eb="2">
      <t>テイオン</t>
    </rPh>
    <rPh sb="2" eb="3">
      <t>ネツ</t>
    </rPh>
    <rPh sb="3" eb="5">
      <t>カイシュウ</t>
    </rPh>
    <rPh sb="5" eb="7">
      <t>ホウホウ</t>
    </rPh>
    <rPh sb="9" eb="10">
      <t>ジョウ</t>
    </rPh>
    <rPh sb="10" eb="12">
      <t>ゲスイ</t>
    </rPh>
    <rPh sb="13" eb="14">
      <t>オナ</t>
    </rPh>
    <rPh sb="15" eb="16">
      <t>ホウ</t>
    </rPh>
    <rPh sb="16" eb="18">
      <t>タイオウ</t>
    </rPh>
    <phoneticPr fontId="1"/>
  </si>
  <si>
    <t>通信／制御関係は電波法以外に全くセンスを持ち合わせない
技術開発だけで使える状態になるのか？どのような開発が必要なのか？など、現時点で検討不能、当該区分については三石はギブアップ</t>
    <rPh sb="0" eb="2">
      <t>ツウシン</t>
    </rPh>
    <rPh sb="3" eb="5">
      <t>セイギョ</t>
    </rPh>
    <rPh sb="5" eb="7">
      <t>カンケイ</t>
    </rPh>
    <rPh sb="8" eb="11">
      <t>デンパホウ</t>
    </rPh>
    <rPh sb="11" eb="13">
      <t>イガイ</t>
    </rPh>
    <rPh sb="14" eb="15">
      <t>マッタ</t>
    </rPh>
    <rPh sb="20" eb="21">
      <t>モ</t>
    </rPh>
    <rPh sb="22" eb="23">
      <t>ア</t>
    </rPh>
    <rPh sb="28" eb="30">
      <t>ギジュツ</t>
    </rPh>
    <rPh sb="30" eb="32">
      <t>カイハツ</t>
    </rPh>
    <rPh sb="35" eb="36">
      <t>ツカ</t>
    </rPh>
    <rPh sb="38" eb="40">
      <t>ジョウタイ</t>
    </rPh>
    <rPh sb="51" eb="53">
      <t>カイハツ</t>
    </rPh>
    <rPh sb="54" eb="56">
      <t>ヒツヨウ</t>
    </rPh>
    <rPh sb="63" eb="66">
      <t>ゲンジテン</t>
    </rPh>
    <rPh sb="67" eb="69">
      <t>ケントウ</t>
    </rPh>
    <rPh sb="69" eb="71">
      <t>フノウ</t>
    </rPh>
    <rPh sb="72" eb="74">
      <t>トウガイ</t>
    </rPh>
    <rPh sb="74" eb="76">
      <t>クブン</t>
    </rPh>
    <rPh sb="81" eb="83">
      <t>ミツイシ</t>
    </rPh>
    <phoneticPr fontId="1"/>
  </si>
  <si>
    <t>使う場所はパイプライン（混送）から純水素のみ取り出すことを考えており、消費地での供給圧が1MPa以下を考えた場合の適応法規等不明</t>
    <rPh sb="0" eb="1">
      <t>ツカ</t>
    </rPh>
    <rPh sb="2" eb="4">
      <t>バショ</t>
    </rPh>
    <rPh sb="12" eb="13">
      <t>コ</t>
    </rPh>
    <rPh sb="13" eb="14">
      <t>ソウ</t>
    </rPh>
    <rPh sb="17" eb="18">
      <t>ジュン</t>
    </rPh>
    <rPh sb="18" eb="20">
      <t>スイソ</t>
    </rPh>
    <rPh sb="22" eb="23">
      <t>ト</t>
    </rPh>
    <rPh sb="24" eb="25">
      <t>ダ</t>
    </rPh>
    <rPh sb="29" eb="30">
      <t>カンガ</t>
    </rPh>
    <rPh sb="35" eb="38">
      <t>ショウヒチ</t>
    </rPh>
    <rPh sb="40" eb="42">
      <t>キョウキュウ</t>
    </rPh>
    <rPh sb="42" eb="43">
      <t>アツ</t>
    </rPh>
    <rPh sb="48" eb="50">
      <t>イカ</t>
    </rPh>
    <rPh sb="51" eb="52">
      <t>カンガ</t>
    </rPh>
    <rPh sb="54" eb="56">
      <t>バアイ</t>
    </rPh>
    <rPh sb="57" eb="59">
      <t>テキオウ</t>
    </rPh>
    <rPh sb="59" eb="61">
      <t>ホウキ</t>
    </rPh>
    <rPh sb="61" eb="62">
      <t>トウ</t>
    </rPh>
    <rPh sb="62" eb="64">
      <t>フメイ</t>
    </rPh>
    <phoneticPr fontId="1"/>
  </si>
  <si>
    <t>給湯パイプライン</t>
    <rPh sb="0" eb="2">
      <t>キュウトウ</t>
    </rPh>
    <phoneticPr fontId="1"/>
  </si>
  <si>
    <t>安定供給できる温水温度は設計できるようにした方が良いか？</t>
    <rPh sb="0" eb="2">
      <t>アンテイ</t>
    </rPh>
    <rPh sb="2" eb="4">
      <t>キョウキュウ</t>
    </rPh>
    <rPh sb="7" eb="9">
      <t>オンスイ</t>
    </rPh>
    <rPh sb="9" eb="11">
      <t>オンド</t>
    </rPh>
    <rPh sb="12" eb="14">
      <t>セッケイ</t>
    </rPh>
    <rPh sb="22" eb="23">
      <t>ホウ</t>
    </rPh>
    <rPh sb="24" eb="25">
      <t>ヨ</t>
    </rPh>
    <phoneticPr fontId="1"/>
  </si>
  <si>
    <t>冷却水（温水）貯槽は電解用水と共用できれば良いか？その際、電解槽への供給水温と効率の情報が必要。</t>
    <rPh sb="0" eb="3">
      <t>レイキャクスイ</t>
    </rPh>
    <rPh sb="4" eb="6">
      <t>オンスイ</t>
    </rPh>
    <rPh sb="7" eb="9">
      <t>チョソウ</t>
    </rPh>
    <rPh sb="10" eb="12">
      <t>デンカイ</t>
    </rPh>
    <rPh sb="12" eb="13">
      <t>ヨウ</t>
    </rPh>
    <rPh sb="13" eb="14">
      <t>スイ</t>
    </rPh>
    <rPh sb="15" eb="17">
      <t>キョウヨウ</t>
    </rPh>
    <rPh sb="21" eb="22">
      <t>ヨ</t>
    </rPh>
    <rPh sb="27" eb="28">
      <t>サイ</t>
    </rPh>
    <rPh sb="29" eb="31">
      <t>デンカイ</t>
    </rPh>
    <rPh sb="31" eb="32">
      <t>ソウ</t>
    </rPh>
    <rPh sb="34" eb="36">
      <t>キョウキュウ</t>
    </rPh>
    <rPh sb="36" eb="38">
      <t>スイオン</t>
    </rPh>
    <rPh sb="39" eb="41">
      <t>コウリツ</t>
    </rPh>
    <rPh sb="42" eb="44">
      <t>ジョウホウ</t>
    </rPh>
    <rPh sb="45" eb="47">
      <t>ヒツヨウ</t>
    </rPh>
    <phoneticPr fontId="1"/>
  </si>
  <si>
    <t>改質時に発生する二酸化炭素の処分が地域エネルギーセンターでできるか？（二酸化炭素を分離、回収し、処分場に移送することはエネルギー効率悪化に直結する）</t>
    <rPh sb="0" eb="2">
      <t>カイシツ</t>
    </rPh>
    <rPh sb="2" eb="3">
      <t>ジ</t>
    </rPh>
    <rPh sb="4" eb="6">
      <t>ハッセイ</t>
    </rPh>
    <rPh sb="8" eb="11">
      <t>ニサンカ</t>
    </rPh>
    <rPh sb="11" eb="13">
      <t>タンソ</t>
    </rPh>
    <rPh sb="14" eb="16">
      <t>ショブン</t>
    </rPh>
    <rPh sb="17" eb="19">
      <t>チイキ</t>
    </rPh>
    <rPh sb="35" eb="38">
      <t>ニサンカ</t>
    </rPh>
    <rPh sb="38" eb="40">
      <t>タンソ</t>
    </rPh>
    <rPh sb="41" eb="43">
      <t>ブンリ</t>
    </rPh>
    <rPh sb="44" eb="46">
      <t>カイシュウ</t>
    </rPh>
    <rPh sb="48" eb="51">
      <t>ショブンジョウ</t>
    </rPh>
    <rPh sb="52" eb="54">
      <t>イソウ</t>
    </rPh>
    <rPh sb="64" eb="66">
      <t>コウリツ</t>
    </rPh>
    <rPh sb="66" eb="68">
      <t>アッカ</t>
    </rPh>
    <rPh sb="69" eb="71">
      <t>チョッケツ</t>
    </rPh>
    <phoneticPr fontId="1"/>
  </si>
  <si>
    <t>ガス利用については低圧機器で設計できているなら法規制は無く、製品評価のための自社試験法もしくは国際標準を複合して対応可能だと思う。
精製、貯蔵、供給機能の一式を保有するシステム</t>
    <rPh sb="2" eb="4">
      <t>リヨウ</t>
    </rPh>
    <rPh sb="9" eb="11">
      <t>テイアツ</t>
    </rPh>
    <rPh sb="11" eb="13">
      <t>キキ</t>
    </rPh>
    <rPh sb="14" eb="16">
      <t>セッケイ</t>
    </rPh>
    <rPh sb="23" eb="24">
      <t>ホウ</t>
    </rPh>
    <rPh sb="24" eb="26">
      <t>キセイ</t>
    </rPh>
    <rPh sb="27" eb="28">
      <t>ナ</t>
    </rPh>
    <rPh sb="30" eb="32">
      <t>セイヒン</t>
    </rPh>
    <rPh sb="32" eb="34">
      <t>ヒョウカ</t>
    </rPh>
    <rPh sb="38" eb="40">
      <t>ジシャ</t>
    </rPh>
    <rPh sb="40" eb="42">
      <t>シケン</t>
    </rPh>
    <rPh sb="42" eb="43">
      <t>ホウ</t>
    </rPh>
    <rPh sb="47" eb="49">
      <t>コクサイ</t>
    </rPh>
    <rPh sb="49" eb="51">
      <t>ヒョウジュン</t>
    </rPh>
    <rPh sb="52" eb="54">
      <t>フクゴウ</t>
    </rPh>
    <rPh sb="56" eb="58">
      <t>タイオウ</t>
    </rPh>
    <rPh sb="58" eb="60">
      <t>カノウ</t>
    </rPh>
    <rPh sb="62" eb="63">
      <t>オモ</t>
    </rPh>
    <rPh sb="67" eb="69">
      <t>セイセイ</t>
    </rPh>
    <rPh sb="70" eb="72">
      <t>チョゾウ</t>
    </rPh>
    <rPh sb="73" eb="75">
      <t>キョウキュウ</t>
    </rPh>
    <rPh sb="75" eb="77">
      <t>キノウ</t>
    </rPh>
    <rPh sb="78" eb="80">
      <t>イッシキ</t>
    </rPh>
    <rPh sb="81" eb="83">
      <t>ホユウ</t>
    </rPh>
    <phoneticPr fontId="1"/>
  </si>
  <si>
    <t>既存記述</t>
    <rPh sb="0" eb="2">
      <t>キソン</t>
    </rPh>
    <rPh sb="2" eb="4">
      <t>キジュツ</t>
    </rPh>
    <phoneticPr fontId="1"/>
  </si>
  <si>
    <t>NIMS保有技術</t>
    <rPh sb="4" eb="6">
      <t>ホユウ</t>
    </rPh>
    <rPh sb="6" eb="8">
      <t>ギジュツ</t>
    </rPh>
    <phoneticPr fontId="1"/>
  </si>
  <si>
    <t>消費地であるエネルギーセンターで混送パイプラインから水素を分離し取り出すために、消費地の供給圧（1MPa以下）での膜分離能力を調べ、利用可能性を評価し、使えるようであれば混送によるパイプラインからの水素分離が可能になる。
実用規模での性能評価</t>
    <rPh sb="0" eb="3">
      <t>ショウヒチ</t>
    </rPh>
    <rPh sb="111" eb="113">
      <t>ジツヨウ</t>
    </rPh>
    <rPh sb="113" eb="115">
      <t>キボ</t>
    </rPh>
    <rPh sb="117" eb="119">
      <t>セイノウ</t>
    </rPh>
    <rPh sb="119" eb="121">
      <t>ヒョウカ</t>
    </rPh>
    <phoneticPr fontId="1"/>
  </si>
  <si>
    <t>既存技術</t>
    <rPh sb="0" eb="2">
      <t>キソン</t>
    </rPh>
    <rPh sb="2" eb="4">
      <t>ギジュツ</t>
    </rPh>
    <phoneticPr fontId="1"/>
  </si>
  <si>
    <t>低圧は既存技術
臨界点利用は新技術</t>
    <rPh sb="0" eb="2">
      <t>テイアツ</t>
    </rPh>
    <rPh sb="3" eb="5">
      <t>キソン</t>
    </rPh>
    <rPh sb="5" eb="7">
      <t>ギジュツ</t>
    </rPh>
    <rPh sb="8" eb="11">
      <t>リンカイテン</t>
    </rPh>
    <rPh sb="11" eb="13">
      <t>リヨウ</t>
    </rPh>
    <rPh sb="14" eb="17">
      <t>シンギジュツ</t>
    </rPh>
    <phoneticPr fontId="1"/>
  </si>
  <si>
    <t>METI</t>
    <phoneticPr fontId="1"/>
  </si>
  <si>
    <t>高圧ガス保安法</t>
    <rPh sb="0" eb="2">
      <t>コウアツ</t>
    </rPh>
    <rPh sb="4" eb="7">
      <t>ホアンホウ</t>
    </rPh>
    <phoneticPr fontId="1"/>
  </si>
  <si>
    <t>容器内槽の液温と液圧、ボイルオフレートの関係を確認し、計算通りのボイルオフになっているか調査（-240℃以下では液相であることは内圧で確認できる）。大型車ではガス消費量の変動幅が大きいので、それに対する容器内温度制御の容易性などの技術上も確認し、臨界点利用の優位性を判断し、それに対するステーション技術開発も調整。NIMSの磁気冷凍技術でマイクログリッドでも液相ができると状況は一変する</t>
    <rPh sb="0" eb="2">
      <t>ヨウキ</t>
    </rPh>
    <rPh sb="2" eb="4">
      <t>ナイソウ</t>
    </rPh>
    <rPh sb="5" eb="7">
      <t>エキオン</t>
    </rPh>
    <rPh sb="8" eb="10">
      <t>エキアツ</t>
    </rPh>
    <rPh sb="20" eb="22">
      <t>カンケイ</t>
    </rPh>
    <rPh sb="23" eb="25">
      <t>カクニン</t>
    </rPh>
    <rPh sb="27" eb="29">
      <t>ケイサン</t>
    </rPh>
    <rPh sb="29" eb="30">
      <t>ドオ</t>
    </rPh>
    <rPh sb="44" eb="46">
      <t>チョウサ</t>
    </rPh>
    <rPh sb="52" eb="54">
      <t>イカ</t>
    </rPh>
    <rPh sb="56" eb="58">
      <t>エキソウ</t>
    </rPh>
    <rPh sb="64" eb="65">
      <t>ナイ</t>
    </rPh>
    <rPh sb="65" eb="66">
      <t>アツ</t>
    </rPh>
    <rPh sb="67" eb="69">
      <t>カクニン</t>
    </rPh>
    <rPh sb="74" eb="76">
      <t>オオガタ</t>
    </rPh>
    <rPh sb="76" eb="77">
      <t>シャ</t>
    </rPh>
    <rPh sb="81" eb="84">
      <t>ショウヒリョウ</t>
    </rPh>
    <rPh sb="85" eb="88">
      <t>ヘンドウハバ</t>
    </rPh>
    <rPh sb="89" eb="90">
      <t>オオ</t>
    </rPh>
    <rPh sb="98" eb="99">
      <t>タイ</t>
    </rPh>
    <rPh sb="101" eb="103">
      <t>ヨウキ</t>
    </rPh>
    <rPh sb="103" eb="104">
      <t>ナイ</t>
    </rPh>
    <rPh sb="104" eb="106">
      <t>オンド</t>
    </rPh>
    <rPh sb="106" eb="108">
      <t>セイギョ</t>
    </rPh>
    <rPh sb="109" eb="112">
      <t>ヨウイセイ</t>
    </rPh>
    <rPh sb="115" eb="117">
      <t>ギジュツ</t>
    </rPh>
    <rPh sb="117" eb="118">
      <t>ジョウ</t>
    </rPh>
    <rPh sb="119" eb="121">
      <t>カクニン</t>
    </rPh>
    <rPh sb="123" eb="126">
      <t>リンカイテン</t>
    </rPh>
    <rPh sb="126" eb="128">
      <t>リヨウ</t>
    </rPh>
    <rPh sb="129" eb="132">
      <t>ユウイセイ</t>
    </rPh>
    <rPh sb="133" eb="135">
      <t>ハンダン</t>
    </rPh>
    <rPh sb="140" eb="141">
      <t>タイ</t>
    </rPh>
    <rPh sb="149" eb="151">
      <t>ギジュツ</t>
    </rPh>
    <rPh sb="151" eb="153">
      <t>カイハツ</t>
    </rPh>
    <rPh sb="154" eb="156">
      <t>チョウセイ</t>
    </rPh>
    <rPh sb="162" eb="164">
      <t>ジキ</t>
    </rPh>
    <rPh sb="164" eb="166">
      <t>レイトウ</t>
    </rPh>
    <rPh sb="166" eb="168">
      <t>ギジュツ</t>
    </rPh>
    <rPh sb="179" eb="181">
      <t>エキソウ</t>
    </rPh>
    <rPh sb="186" eb="188">
      <t>ジョウキョウ</t>
    </rPh>
    <rPh sb="189" eb="191">
      <t>イッペン</t>
    </rPh>
    <phoneticPr fontId="1"/>
  </si>
  <si>
    <t>既存技術</t>
    <rPh sb="0" eb="2">
      <t>キソン</t>
    </rPh>
    <rPh sb="2" eb="4">
      <t>ギジュツ</t>
    </rPh>
    <phoneticPr fontId="1"/>
  </si>
  <si>
    <t>家庭で充電するEVは、家庭外の急速充電スタンドで充電する必要性を充分検討する必要有り。</t>
    <rPh sb="0" eb="2">
      <t>カテイ</t>
    </rPh>
    <rPh sb="3" eb="5">
      <t>ジュウデン</t>
    </rPh>
    <rPh sb="11" eb="13">
      <t>カテイ</t>
    </rPh>
    <rPh sb="13" eb="14">
      <t>ガイ</t>
    </rPh>
    <rPh sb="15" eb="17">
      <t>キュウソク</t>
    </rPh>
    <rPh sb="17" eb="19">
      <t>ジュウデン</t>
    </rPh>
    <rPh sb="24" eb="26">
      <t>ジュウデン</t>
    </rPh>
    <rPh sb="28" eb="30">
      <t>ヒツヨウ</t>
    </rPh>
    <rPh sb="30" eb="31">
      <t>セイ</t>
    </rPh>
    <rPh sb="32" eb="34">
      <t>ジュウブン</t>
    </rPh>
    <rPh sb="34" eb="36">
      <t>ケントウ</t>
    </rPh>
    <rPh sb="38" eb="40">
      <t>ヒツヨウ</t>
    </rPh>
    <rPh sb="40" eb="41">
      <t>ア</t>
    </rPh>
    <phoneticPr fontId="1"/>
  </si>
  <si>
    <t>オール電化で煮炊き用ガスコンロの必要性は要検討
カセットコンロ（燃料：ブタン）の代替は検討すべきかも？
外食産業でのIHグリルへの転用可能性不明、現状でどの程度ガスコンロからCO2排出されているかデータ無し(気にする必要性判断不能）</t>
    <rPh sb="3" eb="5">
      <t>デンカ</t>
    </rPh>
    <rPh sb="6" eb="8">
      <t>ニタ</t>
    </rPh>
    <rPh sb="9" eb="10">
      <t>ヨウ</t>
    </rPh>
    <rPh sb="16" eb="19">
      <t>ヒツヨウセイ</t>
    </rPh>
    <rPh sb="20" eb="21">
      <t>ヨウ</t>
    </rPh>
    <rPh sb="21" eb="23">
      <t>ケントウ</t>
    </rPh>
    <rPh sb="32" eb="34">
      <t>ネンリョウ</t>
    </rPh>
    <rPh sb="40" eb="42">
      <t>ダイタイ</t>
    </rPh>
    <rPh sb="43" eb="45">
      <t>ケントウ</t>
    </rPh>
    <rPh sb="53" eb="55">
      <t>ガイショク</t>
    </rPh>
    <rPh sb="55" eb="57">
      <t>サンギョウ</t>
    </rPh>
    <rPh sb="66" eb="68">
      <t>テンヨウ</t>
    </rPh>
    <rPh sb="68" eb="71">
      <t>カノウセイ</t>
    </rPh>
    <rPh sb="71" eb="73">
      <t>フメイ</t>
    </rPh>
    <rPh sb="74" eb="76">
      <t>ゲンジョウ</t>
    </rPh>
    <rPh sb="79" eb="81">
      <t>テイド</t>
    </rPh>
    <rPh sb="91" eb="93">
      <t>ハイシュツ</t>
    </rPh>
    <rPh sb="102" eb="103">
      <t>ナ</t>
    </rPh>
    <rPh sb="105" eb="106">
      <t>キ</t>
    </rPh>
    <rPh sb="109" eb="112">
      <t>ヒツヨウセイ</t>
    </rPh>
    <rPh sb="112" eb="114">
      <t>ハンダン</t>
    </rPh>
    <rPh sb="114" eb="116">
      <t>フノウ</t>
    </rPh>
    <phoneticPr fontId="1"/>
  </si>
  <si>
    <t>地域エネルギーセンターと管理地域のエネルギー・コストバランスが取れなと普及は不可。
インフラなので故障等には直ちに対応できるよう、電気、ガス技術者の教育（実地訓練が重要）を行う必要があり、そのための講習コースの創設が必要（ただし、講習で生じた黒字のコストは、地域エネルギーセンターとは別会計にして、エネルギー・コスト収支をとることが必須）</t>
    <rPh sb="0" eb="2">
      <t>チイキ</t>
    </rPh>
    <rPh sb="12" eb="14">
      <t>カンリ</t>
    </rPh>
    <rPh sb="14" eb="16">
      <t>チイキ</t>
    </rPh>
    <rPh sb="31" eb="32">
      <t>ト</t>
    </rPh>
    <rPh sb="35" eb="37">
      <t>フキュウ</t>
    </rPh>
    <rPh sb="38" eb="40">
      <t>フカ</t>
    </rPh>
    <rPh sb="49" eb="51">
      <t>コショウ</t>
    </rPh>
    <rPh sb="51" eb="52">
      <t>トウ</t>
    </rPh>
    <rPh sb="54" eb="55">
      <t>タダ</t>
    </rPh>
    <rPh sb="57" eb="59">
      <t>タイオウ</t>
    </rPh>
    <rPh sb="65" eb="67">
      <t>デンキ</t>
    </rPh>
    <rPh sb="70" eb="72">
      <t>ギジュツ</t>
    </rPh>
    <rPh sb="72" eb="73">
      <t>シャ</t>
    </rPh>
    <rPh sb="74" eb="76">
      <t>キョウイク</t>
    </rPh>
    <rPh sb="77" eb="79">
      <t>ジッチ</t>
    </rPh>
    <rPh sb="79" eb="81">
      <t>クンレン</t>
    </rPh>
    <rPh sb="82" eb="84">
      <t>ジュウヨウ</t>
    </rPh>
    <rPh sb="86" eb="87">
      <t>オコナ</t>
    </rPh>
    <rPh sb="88" eb="90">
      <t>ヒツヨウ</t>
    </rPh>
    <rPh sb="99" eb="101">
      <t>コウシュウ</t>
    </rPh>
    <rPh sb="105" eb="107">
      <t>ソウセツ</t>
    </rPh>
    <rPh sb="108" eb="110">
      <t>ヒツヨウ</t>
    </rPh>
    <rPh sb="115" eb="117">
      <t>コウシュウ</t>
    </rPh>
    <rPh sb="118" eb="119">
      <t>ショウ</t>
    </rPh>
    <rPh sb="121" eb="123">
      <t>クロジ</t>
    </rPh>
    <rPh sb="129" eb="131">
      <t>チイキ</t>
    </rPh>
    <rPh sb="142" eb="143">
      <t>ベツ</t>
    </rPh>
    <rPh sb="143" eb="145">
      <t>カイケイ</t>
    </rPh>
    <rPh sb="158" eb="160">
      <t>シュウシ</t>
    </rPh>
    <rPh sb="166" eb="168">
      <t>ヒッス</t>
    </rPh>
    <phoneticPr fontId="1"/>
  </si>
  <si>
    <t>新しいエネルギーインフラを国民にみえる状態にすること。
電気の使い過ぎでブレーカーが落ちたら入れ直す。ガス漏れが発生したらそれを検知して換気し、修理を依頼する。などといったことが、新しいエネルギーインフラに対しても行動できるようにする必要がある。項目と対処法をテキスト化するなどして、教育が必要（一般国民は特別教育が不要であることがベストなシステム）。</t>
    <rPh sb="0" eb="1">
      <t>アタラ</t>
    </rPh>
    <rPh sb="13" eb="15">
      <t>コクミン</t>
    </rPh>
    <rPh sb="19" eb="21">
      <t>ジョウタイ</t>
    </rPh>
    <rPh sb="28" eb="30">
      <t>デンキ</t>
    </rPh>
    <rPh sb="31" eb="32">
      <t>ツカ</t>
    </rPh>
    <rPh sb="33" eb="34">
      <t>ス</t>
    </rPh>
    <rPh sb="42" eb="43">
      <t>オ</t>
    </rPh>
    <rPh sb="46" eb="47">
      <t>イ</t>
    </rPh>
    <rPh sb="48" eb="49">
      <t>ナオ</t>
    </rPh>
    <rPh sb="53" eb="54">
      <t>モ</t>
    </rPh>
    <rPh sb="56" eb="58">
      <t>ハッセイ</t>
    </rPh>
    <rPh sb="64" eb="66">
      <t>ケンチ</t>
    </rPh>
    <rPh sb="68" eb="70">
      <t>カンキ</t>
    </rPh>
    <rPh sb="72" eb="74">
      <t>シュウリ</t>
    </rPh>
    <rPh sb="75" eb="77">
      <t>イライ</t>
    </rPh>
    <rPh sb="90" eb="91">
      <t>アタラ</t>
    </rPh>
    <rPh sb="103" eb="104">
      <t>タイ</t>
    </rPh>
    <rPh sb="107" eb="109">
      <t>コウドウ</t>
    </rPh>
    <rPh sb="117" eb="119">
      <t>ヒツヨウ</t>
    </rPh>
    <rPh sb="123" eb="125">
      <t>コウモク</t>
    </rPh>
    <rPh sb="126" eb="129">
      <t>タイショホウ</t>
    </rPh>
    <rPh sb="134" eb="135">
      <t>カ</t>
    </rPh>
    <rPh sb="142" eb="144">
      <t>キョウイク</t>
    </rPh>
    <rPh sb="145" eb="147">
      <t>ヒツヨウ</t>
    </rPh>
    <rPh sb="148" eb="150">
      <t>イッパン</t>
    </rPh>
    <rPh sb="150" eb="152">
      <t>コクミン</t>
    </rPh>
    <rPh sb="153" eb="155">
      <t>トクベツ</t>
    </rPh>
    <rPh sb="155" eb="157">
      <t>キョウイク</t>
    </rPh>
    <rPh sb="158" eb="160">
      <t>フヨウ</t>
    </rPh>
    <phoneticPr fontId="1"/>
  </si>
  <si>
    <t>コベルコ</t>
    <phoneticPr fontId="1"/>
  </si>
  <si>
    <t>臨界点を活用し、さらに自動車側の高圧液水容器の対応が可能になった際には、実用性等がかなり変化してくる。
その際には電磁冷凍による液水製造とクライオポンプによる液圧縮（コンプレサーレス）の可能性もコスト次第であり得る。
上記見通しにより水素サプライチェーンを液水主体でFSする価値あり。</t>
    <rPh sb="0" eb="3">
      <t>リンカイテン</t>
    </rPh>
    <rPh sb="4" eb="6">
      <t>カツヨウ</t>
    </rPh>
    <rPh sb="11" eb="14">
      <t>ジドウシャ</t>
    </rPh>
    <rPh sb="14" eb="15">
      <t>ガワ</t>
    </rPh>
    <rPh sb="16" eb="18">
      <t>コウアツ</t>
    </rPh>
    <rPh sb="18" eb="19">
      <t>エキ</t>
    </rPh>
    <rPh sb="19" eb="20">
      <t>スイ</t>
    </rPh>
    <rPh sb="20" eb="22">
      <t>ヨウキ</t>
    </rPh>
    <rPh sb="23" eb="25">
      <t>タイオウ</t>
    </rPh>
    <rPh sb="26" eb="28">
      <t>カノウ</t>
    </rPh>
    <rPh sb="32" eb="33">
      <t>サイ</t>
    </rPh>
    <rPh sb="36" eb="39">
      <t>ジツヨウセイ</t>
    </rPh>
    <rPh sb="39" eb="40">
      <t>トウ</t>
    </rPh>
    <rPh sb="44" eb="46">
      <t>ヘンカ</t>
    </rPh>
    <rPh sb="54" eb="55">
      <t>サイ</t>
    </rPh>
    <rPh sb="57" eb="59">
      <t>デンジ</t>
    </rPh>
    <rPh sb="59" eb="61">
      <t>レイトウ</t>
    </rPh>
    <rPh sb="64" eb="65">
      <t>エキ</t>
    </rPh>
    <rPh sb="65" eb="66">
      <t>スイ</t>
    </rPh>
    <rPh sb="66" eb="68">
      <t>セイゾウ</t>
    </rPh>
    <rPh sb="79" eb="80">
      <t>エキ</t>
    </rPh>
    <rPh sb="80" eb="82">
      <t>アッシュク</t>
    </rPh>
    <rPh sb="93" eb="96">
      <t>カノウセイ</t>
    </rPh>
    <rPh sb="100" eb="102">
      <t>シダイ</t>
    </rPh>
    <rPh sb="105" eb="106">
      <t>ウ</t>
    </rPh>
    <rPh sb="109" eb="111">
      <t>ジョウキ</t>
    </rPh>
    <rPh sb="111" eb="113">
      <t>ミトオ</t>
    </rPh>
    <rPh sb="117" eb="119">
      <t>スイソ</t>
    </rPh>
    <rPh sb="128" eb="129">
      <t>エキ</t>
    </rPh>
    <rPh sb="129" eb="130">
      <t>スイ</t>
    </rPh>
    <rPh sb="130" eb="132">
      <t>シュタイ</t>
    </rPh>
    <rPh sb="137" eb="139">
      <t>カチ</t>
    </rPh>
    <phoneticPr fontId="1"/>
  </si>
  <si>
    <t>利用者＋補助金等</t>
    <rPh sb="0" eb="3">
      <t>リヨウシャ</t>
    </rPh>
    <rPh sb="4" eb="7">
      <t>ホジョキン</t>
    </rPh>
    <rPh sb="7" eb="8">
      <t>ナド</t>
    </rPh>
    <phoneticPr fontId="1"/>
  </si>
  <si>
    <t>製品代：25億円の内
評価：不要</t>
    <rPh sb="0" eb="2">
      <t>セイヒン</t>
    </rPh>
    <rPh sb="2" eb="3">
      <t>ダイ</t>
    </rPh>
    <rPh sb="6" eb="8">
      <t>オクエン</t>
    </rPh>
    <rPh sb="9" eb="10">
      <t>ウチ</t>
    </rPh>
    <rPh sb="11" eb="13">
      <t>ヒョウカ</t>
    </rPh>
    <rPh sb="14" eb="16">
      <t>フヨウ</t>
    </rPh>
    <phoneticPr fontId="1"/>
  </si>
  <si>
    <t>製品代：25億円の内
評価：不要</t>
    <rPh sb="0" eb="2">
      <t>セイヒン</t>
    </rPh>
    <rPh sb="2" eb="3">
      <t>ダイ</t>
    </rPh>
    <rPh sb="11" eb="13">
      <t>ヒョウカ</t>
    </rPh>
    <rPh sb="14" eb="16">
      <t>フヨウ</t>
    </rPh>
    <phoneticPr fontId="1"/>
  </si>
  <si>
    <t>製品代：25億円の内
評価：不要</t>
    <phoneticPr fontId="1"/>
  </si>
  <si>
    <t>市販品あり</t>
    <rPh sb="0" eb="2">
      <t>シハン</t>
    </rPh>
    <rPh sb="2" eb="3">
      <t>ヒン</t>
    </rPh>
    <phoneticPr fontId="1"/>
  </si>
  <si>
    <t>不要</t>
    <rPh sb="0" eb="2">
      <t>フヨウ</t>
    </rPh>
    <phoneticPr fontId="1"/>
  </si>
  <si>
    <t>市販品あり
出力に難あり</t>
    <rPh sb="0" eb="2">
      <t>シハン</t>
    </rPh>
    <rPh sb="2" eb="3">
      <t>ヒン</t>
    </rPh>
    <rPh sb="6" eb="8">
      <t>シュツリョク</t>
    </rPh>
    <rPh sb="9" eb="10">
      <t>ナン</t>
    </rPh>
    <phoneticPr fontId="1"/>
  </si>
  <si>
    <t>不要</t>
    <rPh sb="0" eb="2">
      <t>フヨウ</t>
    </rPh>
    <phoneticPr fontId="1"/>
  </si>
  <si>
    <t>不明</t>
    <rPh sb="0" eb="2">
      <t>フメイ</t>
    </rPh>
    <phoneticPr fontId="1"/>
  </si>
  <si>
    <t>NEDO事業にて1000kWクラスの発電と3000kWクラスの熱源</t>
    <rPh sb="4" eb="6">
      <t>ジギョウ</t>
    </rPh>
    <rPh sb="18" eb="20">
      <t>ハツデン</t>
    </rPh>
    <rPh sb="31" eb="33">
      <t>ネツゲン</t>
    </rPh>
    <phoneticPr fontId="1"/>
  </si>
  <si>
    <t>川崎重工業　他
NEDO事業開発品</t>
    <rPh sb="0" eb="2">
      <t>カワサキ</t>
    </rPh>
    <rPh sb="2" eb="5">
      <t>ジュウコウギョウ</t>
    </rPh>
    <rPh sb="6" eb="7">
      <t>ホカ</t>
    </rPh>
    <rPh sb="12" eb="14">
      <t>ジギョウ</t>
    </rPh>
    <rPh sb="14" eb="16">
      <t>カイハツ</t>
    </rPh>
    <rPh sb="16" eb="17">
      <t>ヒン</t>
    </rPh>
    <phoneticPr fontId="1"/>
  </si>
  <si>
    <t>大型（設置スペース等）過ぎる。マイクログリッドに適したサイズの開発可能性？</t>
    <rPh sb="0" eb="2">
      <t>オオガタ</t>
    </rPh>
    <rPh sb="3" eb="5">
      <t>セッチ</t>
    </rPh>
    <rPh sb="9" eb="10">
      <t>トウ</t>
    </rPh>
    <rPh sb="11" eb="12">
      <t>ス</t>
    </rPh>
    <rPh sb="24" eb="25">
      <t>テキ</t>
    </rPh>
    <rPh sb="31" eb="33">
      <t>カイハツ</t>
    </rPh>
    <rPh sb="33" eb="36">
      <t>カノウセイ</t>
    </rPh>
    <phoneticPr fontId="1"/>
  </si>
  <si>
    <t>市販品あり</t>
    <rPh sb="0" eb="2">
      <t>シハン</t>
    </rPh>
    <rPh sb="2" eb="3">
      <t>ヒン</t>
    </rPh>
    <phoneticPr fontId="1"/>
  </si>
  <si>
    <t>コベルコ　他</t>
    <rPh sb="5" eb="6">
      <t>ホカ</t>
    </rPh>
    <phoneticPr fontId="1"/>
  </si>
  <si>
    <t>市販品あり</t>
    <rPh sb="0" eb="2">
      <t>シハン</t>
    </rPh>
    <rPh sb="2" eb="3">
      <t>ヒン</t>
    </rPh>
    <phoneticPr fontId="1"/>
  </si>
  <si>
    <t>水素供給パイプラインも貯蔵容積に加えることができるが、そのための規制は未整備
以下の水素貯蔵も同様</t>
    <rPh sb="0" eb="2">
      <t>スイソ</t>
    </rPh>
    <rPh sb="2" eb="4">
      <t>キョウキュウ</t>
    </rPh>
    <rPh sb="11" eb="13">
      <t>チョゾウ</t>
    </rPh>
    <rPh sb="13" eb="15">
      <t>ヨウセキ</t>
    </rPh>
    <rPh sb="16" eb="17">
      <t>クワ</t>
    </rPh>
    <rPh sb="32" eb="34">
      <t>キセイ</t>
    </rPh>
    <rPh sb="35" eb="38">
      <t>ミセイビ</t>
    </rPh>
    <rPh sb="39" eb="41">
      <t>イカ</t>
    </rPh>
    <rPh sb="42" eb="44">
      <t>スイソ</t>
    </rPh>
    <rPh sb="44" eb="46">
      <t>チョゾウ</t>
    </rPh>
    <rPh sb="47" eb="49">
      <t>ドウヨウ</t>
    </rPh>
    <phoneticPr fontId="1"/>
  </si>
  <si>
    <t>日本重化学
日本製鋼所</t>
    <phoneticPr fontId="1"/>
  </si>
  <si>
    <t>日立・千代田化工（MCH)</t>
    <rPh sb="0" eb="2">
      <t>ヒタチ</t>
    </rPh>
    <rPh sb="3" eb="6">
      <t>チヨダ</t>
    </rPh>
    <rPh sb="6" eb="8">
      <t>カコウ</t>
    </rPh>
    <phoneticPr fontId="1"/>
  </si>
  <si>
    <t>液化水素・燃料電池発電等の熱源利用と組み合わせると、吸蔵・放出の熱源にもなる。
吸蔵と放出の時間追従性により、応答遅れ時間を補う手段が必要になる。</t>
    <rPh sb="0" eb="2">
      <t>エキカ</t>
    </rPh>
    <rPh sb="2" eb="4">
      <t>スイソ</t>
    </rPh>
    <rPh sb="5" eb="7">
      <t>ネンリョウ</t>
    </rPh>
    <rPh sb="7" eb="9">
      <t>デンチ</t>
    </rPh>
    <rPh sb="9" eb="11">
      <t>ハツデン</t>
    </rPh>
    <rPh sb="11" eb="12">
      <t>トウ</t>
    </rPh>
    <rPh sb="13" eb="15">
      <t>ネツゲン</t>
    </rPh>
    <rPh sb="15" eb="17">
      <t>リヨウ</t>
    </rPh>
    <rPh sb="18" eb="19">
      <t>ク</t>
    </rPh>
    <rPh sb="20" eb="21">
      <t>ア</t>
    </rPh>
    <rPh sb="26" eb="28">
      <t>キュウゾウ</t>
    </rPh>
    <rPh sb="29" eb="31">
      <t>ホウシュツ</t>
    </rPh>
    <rPh sb="32" eb="34">
      <t>ネツゲン</t>
    </rPh>
    <rPh sb="40" eb="42">
      <t>キュウゾウ</t>
    </rPh>
    <rPh sb="43" eb="45">
      <t>ホウシュツ</t>
    </rPh>
    <rPh sb="46" eb="48">
      <t>ジカン</t>
    </rPh>
    <rPh sb="48" eb="51">
      <t>ツイジュウセイ</t>
    </rPh>
    <rPh sb="55" eb="57">
      <t>オウトウ</t>
    </rPh>
    <rPh sb="57" eb="58">
      <t>オク</t>
    </rPh>
    <rPh sb="59" eb="61">
      <t>ジカン</t>
    </rPh>
    <rPh sb="62" eb="63">
      <t>オギナ</t>
    </rPh>
    <rPh sb="64" eb="66">
      <t>シュダン</t>
    </rPh>
    <rPh sb="67" eb="69">
      <t>ヒツヨウ</t>
    </rPh>
    <phoneticPr fontId="1"/>
  </si>
  <si>
    <t>液化水素
(断熱容器）</t>
    <rPh sb="0" eb="2">
      <t>エキカ</t>
    </rPh>
    <rPh sb="2" eb="4">
      <t>スイソ</t>
    </rPh>
    <rPh sb="6" eb="8">
      <t>ダンネツ</t>
    </rPh>
    <rPh sb="8" eb="10">
      <t>ヨウキ</t>
    </rPh>
    <phoneticPr fontId="1"/>
  </si>
  <si>
    <t>市販品</t>
    <rPh sb="0" eb="2">
      <t>シハン</t>
    </rPh>
    <rPh sb="2" eb="3">
      <t>ヒン</t>
    </rPh>
    <phoneticPr fontId="1"/>
  </si>
  <si>
    <t>自動車メーカー</t>
    <rPh sb="0" eb="3">
      <t>ジドウシャ</t>
    </rPh>
    <phoneticPr fontId="1"/>
  </si>
  <si>
    <t>日本ケミコン
DLCAP</t>
    <rPh sb="0" eb="2">
      <t>ニホン</t>
    </rPh>
    <phoneticPr fontId="1"/>
  </si>
  <si>
    <t>窒素も酸素も逆転温度は室温以上なので、等エンタルピ膨張により液化可能。</t>
    <rPh sb="0" eb="2">
      <t>チッソ</t>
    </rPh>
    <rPh sb="3" eb="5">
      <t>サンソ</t>
    </rPh>
    <rPh sb="6" eb="8">
      <t>ギャクテン</t>
    </rPh>
    <rPh sb="8" eb="10">
      <t>オンド</t>
    </rPh>
    <rPh sb="11" eb="13">
      <t>シツオン</t>
    </rPh>
    <rPh sb="13" eb="15">
      <t>イジョウ</t>
    </rPh>
    <rPh sb="19" eb="20">
      <t>トウ</t>
    </rPh>
    <rPh sb="25" eb="27">
      <t>ボウチョウ</t>
    </rPh>
    <rPh sb="30" eb="32">
      <t>エキカ</t>
    </rPh>
    <rPh sb="32" eb="34">
      <t>カノウ</t>
    </rPh>
    <phoneticPr fontId="1"/>
  </si>
  <si>
    <t>以下の各要素技術類については、①市販品はさらなる効率向上を望む企業に協力。②実証段階の技術は実証を進めて実用レベルに引き上げる。③開発段階の技術で見込みのある技術は実用化に向けて前進させる協力を行い、ホロニズム・タウンのエネルギーシステム構築に向かう</t>
    <rPh sb="0" eb="2">
      <t>イカ</t>
    </rPh>
    <rPh sb="3" eb="4">
      <t>カク</t>
    </rPh>
    <rPh sb="4" eb="6">
      <t>ヨウソ</t>
    </rPh>
    <rPh sb="6" eb="8">
      <t>ギジュツ</t>
    </rPh>
    <rPh sb="8" eb="9">
      <t>ルイ</t>
    </rPh>
    <rPh sb="16" eb="18">
      <t>シハン</t>
    </rPh>
    <rPh sb="18" eb="19">
      <t>ヒン</t>
    </rPh>
    <rPh sb="24" eb="26">
      <t>コウリツ</t>
    </rPh>
    <rPh sb="26" eb="28">
      <t>コウジョウ</t>
    </rPh>
    <rPh sb="29" eb="30">
      <t>ノゾ</t>
    </rPh>
    <rPh sb="31" eb="33">
      <t>キギョウ</t>
    </rPh>
    <rPh sb="34" eb="36">
      <t>キョウリョク</t>
    </rPh>
    <rPh sb="38" eb="40">
      <t>ジッショウ</t>
    </rPh>
    <rPh sb="40" eb="42">
      <t>ダンカイ</t>
    </rPh>
    <rPh sb="43" eb="45">
      <t>ギジュツ</t>
    </rPh>
    <rPh sb="46" eb="48">
      <t>ジッショウ</t>
    </rPh>
    <rPh sb="65" eb="67">
      <t>カイハツ</t>
    </rPh>
    <rPh sb="67" eb="69">
      <t>ダンカイ</t>
    </rPh>
    <rPh sb="70" eb="72">
      <t>ギジュツ</t>
    </rPh>
    <rPh sb="73" eb="75">
      <t>ミコ</t>
    </rPh>
    <rPh sb="79" eb="81">
      <t>ギジュツ</t>
    </rPh>
    <rPh sb="82" eb="85">
      <t>ジツヨウカ</t>
    </rPh>
    <rPh sb="86" eb="87">
      <t>ム</t>
    </rPh>
    <rPh sb="89" eb="91">
      <t>ゼンシン</t>
    </rPh>
    <rPh sb="94" eb="96">
      <t>キョウリョク</t>
    </rPh>
    <rPh sb="97" eb="98">
      <t>オコナ</t>
    </rPh>
    <rPh sb="119" eb="121">
      <t>コウチク</t>
    </rPh>
    <rPh sb="122" eb="123">
      <t>ム</t>
    </rPh>
    <phoneticPr fontId="1"/>
  </si>
  <si>
    <t>優先度
開発度</t>
    <rPh sb="0" eb="3">
      <t>ユウセンド</t>
    </rPh>
    <rPh sb="4" eb="6">
      <t>カイハツ</t>
    </rPh>
    <rPh sb="6" eb="7">
      <t>ド</t>
    </rPh>
    <phoneticPr fontId="1"/>
  </si>
  <si>
    <t>①</t>
    <phoneticPr fontId="1"/>
  </si>
  <si>
    <t>②</t>
    <phoneticPr fontId="1"/>
  </si>
  <si>
    <t>①
|
③</t>
    <phoneticPr fontId="1"/>
  </si>
  <si>
    <t>③</t>
    <phoneticPr fontId="1"/>
  </si>
  <si>
    <t>セントラルグリッドとしての地下揚水発電所は山の中に存在
マイクログリッド用は開発要素あり</t>
    <rPh sb="13" eb="15">
      <t>チカ</t>
    </rPh>
    <rPh sb="15" eb="17">
      <t>ヨウスイ</t>
    </rPh>
    <rPh sb="17" eb="19">
      <t>ハツデン</t>
    </rPh>
    <rPh sb="19" eb="20">
      <t>ショ</t>
    </rPh>
    <rPh sb="21" eb="22">
      <t>ヤマ</t>
    </rPh>
    <rPh sb="23" eb="24">
      <t>ナカ</t>
    </rPh>
    <rPh sb="25" eb="27">
      <t>ソンザイ</t>
    </rPh>
    <rPh sb="36" eb="37">
      <t>ヨウ</t>
    </rPh>
    <rPh sb="38" eb="40">
      <t>カイハツ</t>
    </rPh>
    <rPh sb="40" eb="42">
      <t>ヨウソ</t>
    </rPh>
    <phoneticPr fontId="1"/>
  </si>
  <si>
    <t>技術も製品もあるが基準ができていない</t>
    <rPh sb="0" eb="2">
      <t>ギジュツ</t>
    </rPh>
    <rPh sb="3" eb="5">
      <t>セイヒン</t>
    </rPh>
    <rPh sb="9" eb="11">
      <t>キジュン</t>
    </rPh>
    <phoneticPr fontId="1"/>
  </si>
  <si>
    <t>圧縮ガス・液化ガス輸送とも実用レベルにあるが、事実上の受注製作</t>
    <rPh sb="0" eb="2">
      <t>アッシュク</t>
    </rPh>
    <rPh sb="5" eb="7">
      <t>エキカ</t>
    </rPh>
    <rPh sb="9" eb="11">
      <t>ユソウ</t>
    </rPh>
    <rPh sb="13" eb="15">
      <t>ジツヨウ</t>
    </rPh>
    <rPh sb="23" eb="26">
      <t>ジジツジョウ</t>
    </rPh>
    <rPh sb="27" eb="29">
      <t>ジュチュウ</t>
    </rPh>
    <rPh sb="29" eb="31">
      <t>セイサク</t>
    </rPh>
    <phoneticPr fontId="1"/>
  </si>
  <si>
    <t>①</t>
    <phoneticPr fontId="1"/>
  </si>
  <si>
    <t>市販品あり</t>
    <rPh sb="0" eb="2">
      <t>シハン</t>
    </rPh>
    <rPh sb="2" eb="3">
      <t>ヒン</t>
    </rPh>
    <phoneticPr fontId="1"/>
  </si>
  <si>
    <t>①</t>
    <phoneticPr fontId="1"/>
  </si>
  <si>
    <t>②</t>
    <phoneticPr fontId="1"/>
  </si>
  <si>
    <t>③</t>
    <phoneticPr fontId="1"/>
  </si>
  <si>
    <t>①</t>
    <phoneticPr fontId="1"/>
  </si>
  <si>
    <t>②</t>
    <phoneticPr fontId="1"/>
  </si>
  <si>
    <t>クライオ式容器
（低温・高圧）</t>
    <rPh sb="4" eb="5">
      <t>シキ</t>
    </rPh>
    <rPh sb="5" eb="7">
      <t>ヨウキ</t>
    </rPh>
    <rPh sb="9" eb="11">
      <t>テイオン</t>
    </rPh>
    <rPh sb="12" eb="14">
      <t>コウアツ</t>
    </rPh>
    <phoneticPr fontId="1"/>
  </si>
  <si>
    <t>高圧の液化水素容器（低温断熱容器）の基準策定が必要</t>
    <rPh sb="0" eb="2">
      <t>コウアツ</t>
    </rPh>
    <rPh sb="3" eb="5">
      <t>エキカ</t>
    </rPh>
    <rPh sb="5" eb="7">
      <t>スイソ</t>
    </rPh>
    <rPh sb="7" eb="9">
      <t>ヨウキ</t>
    </rPh>
    <rPh sb="10" eb="12">
      <t>テイオン</t>
    </rPh>
    <rPh sb="12" eb="14">
      <t>ダンネツ</t>
    </rPh>
    <rPh sb="14" eb="16">
      <t>ヨウキ</t>
    </rPh>
    <rPh sb="18" eb="20">
      <t>キジュン</t>
    </rPh>
    <rPh sb="20" eb="22">
      <t>サクテイ</t>
    </rPh>
    <rPh sb="23" eb="25">
      <t>ヒツヨウ</t>
    </rPh>
    <phoneticPr fontId="1"/>
  </si>
  <si>
    <t>①</t>
    <phoneticPr fontId="1"/>
  </si>
  <si>
    <t>③</t>
    <phoneticPr fontId="1"/>
  </si>
  <si>
    <t>煮炊きの方法を踏まえて要検討</t>
    <rPh sb="0" eb="2">
      <t>ニタ</t>
    </rPh>
    <rPh sb="4" eb="6">
      <t>ホウホウ</t>
    </rPh>
    <rPh sb="7" eb="8">
      <t>フ</t>
    </rPh>
    <rPh sb="11" eb="12">
      <t>ヨウ</t>
    </rPh>
    <rPh sb="12" eb="14">
      <t>ケントウ</t>
    </rPh>
    <phoneticPr fontId="1"/>
  </si>
  <si>
    <t>複数省庁
（内閣府）</t>
    <rPh sb="0" eb="2">
      <t>フクスウ</t>
    </rPh>
    <rPh sb="2" eb="4">
      <t>ショウチョウ</t>
    </rPh>
    <rPh sb="6" eb="8">
      <t>ナイカク</t>
    </rPh>
    <rPh sb="8" eb="9">
      <t>フ</t>
    </rPh>
    <phoneticPr fontId="1"/>
  </si>
  <si>
    <t>◎</t>
    <phoneticPr fontId="1"/>
  </si>
  <si>
    <t>同上
建築許可がおりないと先に進めないので、そのための対応は最優先。</t>
    <rPh sb="0" eb="1">
      <t>ドウ</t>
    </rPh>
    <rPh sb="1" eb="2">
      <t>ウエ</t>
    </rPh>
    <rPh sb="3" eb="5">
      <t>ケンチク</t>
    </rPh>
    <rPh sb="5" eb="7">
      <t>キョカ</t>
    </rPh>
    <rPh sb="13" eb="14">
      <t>サキ</t>
    </rPh>
    <rPh sb="15" eb="16">
      <t>スス</t>
    </rPh>
    <rPh sb="27" eb="29">
      <t>タイオウ</t>
    </rPh>
    <rPh sb="30" eb="31">
      <t>サイ</t>
    </rPh>
    <rPh sb="31" eb="33">
      <t>ユウセン</t>
    </rPh>
    <phoneticPr fontId="1"/>
  </si>
  <si>
    <t xml:space="preserve">システム稼働：
ホロニズムタウン運営組織
基盤整備：
</t>
    <rPh sb="4" eb="6">
      <t>カドウ</t>
    </rPh>
    <rPh sb="16" eb="18">
      <t>ウンエイ</t>
    </rPh>
    <rPh sb="18" eb="20">
      <t>ソシキ</t>
    </rPh>
    <rPh sb="21" eb="23">
      <t>キバン</t>
    </rPh>
    <rPh sb="23" eb="25">
      <t>セイビ</t>
    </rPh>
    <phoneticPr fontId="1"/>
  </si>
  <si>
    <t>METI</t>
    <phoneticPr fontId="1"/>
  </si>
  <si>
    <t>製品代：25億円の内</t>
    <phoneticPr fontId="1"/>
  </si>
  <si>
    <t>製品代：25億円の内
コベルコが製品化済み</t>
    <rPh sb="0" eb="2">
      <t>セイヒン</t>
    </rPh>
    <rPh sb="2" eb="3">
      <t>ダイ</t>
    </rPh>
    <rPh sb="6" eb="8">
      <t>オクエン</t>
    </rPh>
    <rPh sb="9" eb="10">
      <t>ウチ</t>
    </rPh>
    <rPh sb="16" eb="19">
      <t>セイヒンカ</t>
    </rPh>
    <rPh sb="19" eb="20">
      <t>ズ</t>
    </rPh>
    <phoneticPr fontId="1"/>
  </si>
  <si>
    <t>同上
建屋内機器制御は有線で通信できるが、外部に対しては電波通信が適す。</t>
    <rPh sb="0" eb="1">
      <t>ドウ</t>
    </rPh>
    <rPh sb="1" eb="2">
      <t>ウエ</t>
    </rPh>
    <rPh sb="3" eb="5">
      <t>タテヤ</t>
    </rPh>
    <rPh sb="5" eb="6">
      <t>ナイ</t>
    </rPh>
    <rPh sb="6" eb="8">
      <t>キキ</t>
    </rPh>
    <rPh sb="8" eb="10">
      <t>セイギョ</t>
    </rPh>
    <rPh sb="11" eb="13">
      <t>ユウセン</t>
    </rPh>
    <rPh sb="14" eb="16">
      <t>ツウシン</t>
    </rPh>
    <rPh sb="21" eb="23">
      <t>ガイブ</t>
    </rPh>
    <rPh sb="24" eb="25">
      <t>タイ</t>
    </rPh>
    <rPh sb="28" eb="30">
      <t>デンパ</t>
    </rPh>
    <rPh sb="30" eb="32">
      <t>ツウシン</t>
    </rPh>
    <rPh sb="33" eb="34">
      <t>テキ</t>
    </rPh>
    <phoneticPr fontId="1"/>
  </si>
  <si>
    <r>
      <t xml:space="preserve">将来の海外展開を考慮すると国産を選択したい
PVの素子自体が発電を停止する機能を有しないことについて、災害時等の安全が気になる（ベース電圧が印加されないとエネルギー変換が開始しないなど、素子自体の発電を停止させる機能）
</t>
    </r>
    <r>
      <rPr>
        <sz val="9"/>
        <color rgb="FFFF0000"/>
        <rFont val="ＭＳ 明朝"/>
        <family val="1"/>
        <charset val="128"/>
      </rPr>
      <t>全発電システムについて、電気事業法を分散型電源に適した状態（安全、電圧、電力等）を適合させる適正化が必要</t>
    </r>
    <rPh sb="0" eb="2">
      <t>ショウライ</t>
    </rPh>
    <rPh sb="3" eb="5">
      <t>カイガイ</t>
    </rPh>
    <rPh sb="5" eb="7">
      <t>テンカイ</t>
    </rPh>
    <rPh sb="8" eb="10">
      <t>コウリョ</t>
    </rPh>
    <rPh sb="13" eb="15">
      <t>コクサン</t>
    </rPh>
    <rPh sb="16" eb="18">
      <t>センタク</t>
    </rPh>
    <rPh sb="25" eb="27">
      <t>ソシ</t>
    </rPh>
    <rPh sb="27" eb="29">
      <t>ジタイ</t>
    </rPh>
    <rPh sb="30" eb="32">
      <t>ハツデン</t>
    </rPh>
    <rPh sb="33" eb="35">
      <t>テイシ</t>
    </rPh>
    <rPh sb="37" eb="39">
      <t>キノウ</t>
    </rPh>
    <rPh sb="40" eb="41">
      <t>ユウ</t>
    </rPh>
    <rPh sb="51" eb="53">
      <t>サイガイ</t>
    </rPh>
    <rPh sb="53" eb="54">
      <t>ジ</t>
    </rPh>
    <rPh sb="54" eb="55">
      <t>トウ</t>
    </rPh>
    <rPh sb="56" eb="58">
      <t>アンゼン</t>
    </rPh>
    <rPh sb="59" eb="60">
      <t>キ</t>
    </rPh>
    <rPh sb="67" eb="69">
      <t>デンアツ</t>
    </rPh>
    <rPh sb="70" eb="72">
      <t>インカ</t>
    </rPh>
    <rPh sb="82" eb="84">
      <t>ヘンカン</t>
    </rPh>
    <rPh sb="85" eb="87">
      <t>カイシ</t>
    </rPh>
    <rPh sb="93" eb="95">
      <t>ソシ</t>
    </rPh>
    <rPh sb="95" eb="97">
      <t>ジタイ</t>
    </rPh>
    <rPh sb="98" eb="100">
      <t>ハツデン</t>
    </rPh>
    <rPh sb="101" eb="103">
      <t>テイシ</t>
    </rPh>
    <rPh sb="106" eb="108">
      <t>キノウ</t>
    </rPh>
    <rPh sb="110" eb="111">
      <t>ゼン</t>
    </rPh>
    <rPh sb="124" eb="127">
      <t>ジギョウホウ</t>
    </rPh>
    <phoneticPr fontId="1"/>
  </si>
  <si>
    <t>JEC-4002-1992(電気学会電気規格調査会標準規格『水車およびポンプ水車の効率試験方法』)
水利問題：河川法</t>
    <phoneticPr fontId="1"/>
  </si>
  <si>
    <t xml:space="preserve">電気事業法での扱い（一般か事業用か　など）
</t>
    <rPh sb="0" eb="2">
      <t>デンキ</t>
    </rPh>
    <rPh sb="2" eb="5">
      <t>ジギョウホウ</t>
    </rPh>
    <rPh sb="7" eb="8">
      <t>アツカ</t>
    </rPh>
    <rPh sb="10" eb="12">
      <t>イッパン</t>
    </rPh>
    <rPh sb="13" eb="15">
      <t>ジギョウ</t>
    </rPh>
    <rPh sb="15" eb="16">
      <t>ヨウ</t>
    </rPh>
    <phoneticPr fontId="1"/>
  </si>
  <si>
    <t>市販日あり
那須電機鉄工
日本製鋼所</t>
    <rPh sb="0" eb="2">
      <t>シハン</t>
    </rPh>
    <rPh sb="2" eb="3">
      <t>ヒ</t>
    </rPh>
    <rPh sb="13" eb="15">
      <t>ニホン</t>
    </rPh>
    <rPh sb="15" eb="17">
      <t>セイコウ</t>
    </rPh>
    <rPh sb="17" eb="18">
      <t>ジョ</t>
    </rPh>
    <phoneticPr fontId="1"/>
  </si>
  <si>
    <t>有機ﾊｲﾄﾞﾗｲﾄﾞ
アンモニア</t>
    <rPh sb="0" eb="2">
      <t>ユウキ</t>
    </rPh>
    <phoneticPr fontId="1"/>
  </si>
  <si>
    <t>スペラ水素（MCH）</t>
    <rPh sb="3" eb="5">
      <t>スイソ</t>
    </rPh>
    <phoneticPr fontId="1"/>
  </si>
  <si>
    <t>水素化と脱水素の時間応答性により周辺の付帯設備が変わる。反応温度が高いほど起動時間中の水素貯蔵/放出を補助する機器が必要になる。
オンサイトでの脱水素反応触媒加熱の熱源とCO2排出抑止策の合理性不明。消費地での電解（電気供給）に対する輸送と消費地脱水素のLCA比較</t>
    <rPh sb="0" eb="3">
      <t>スイソカ</t>
    </rPh>
    <rPh sb="4" eb="5">
      <t>ダツ</t>
    </rPh>
    <rPh sb="5" eb="7">
      <t>スイソ</t>
    </rPh>
    <rPh sb="8" eb="10">
      <t>ジカン</t>
    </rPh>
    <rPh sb="10" eb="12">
      <t>オウトウ</t>
    </rPh>
    <rPh sb="12" eb="13">
      <t>セイ</t>
    </rPh>
    <rPh sb="16" eb="18">
      <t>シュウヘン</t>
    </rPh>
    <rPh sb="19" eb="21">
      <t>フタイ</t>
    </rPh>
    <rPh sb="21" eb="23">
      <t>セツビ</t>
    </rPh>
    <rPh sb="24" eb="25">
      <t>カ</t>
    </rPh>
    <rPh sb="28" eb="30">
      <t>ハンノウ</t>
    </rPh>
    <rPh sb="30" eb="32">
      <t>オンド</t>
    </rPh>
    <rPh sb="33" eb="34">
      <t>タカ</t>
    </rPh>
    <rPh sb="37" eb="39">
      <t>キドウ</t>
    </rPh>
    <rPh sb="39" eb="41">
      <t>ジカン</t>
    </rPh>
    <rPh sb="41" eb="42">
      <t>チュウ</t>
    </rPh>
    <rPh sb="43" eb="45">
      <t>スイソ</t>
    </rPh>
    <rPh sb="45" eb="47">
      <t>チョゾウ</t>
    </rPh>
    <rPh sb="48" eb="50">
      <t>ホウシュツ</t>
    </rPh>
    <rPh sb="51" eb="53">
      <t>ホジョ</t>
    </rPh>
    <rPh sb="55" eb="57">
      <t>キキ</t>
    </rPh>
    <rPh sb="58" eb="60">
      <t>ヒツヨウ</t>
    </rPh>
    <rPh sb="73" eb="74">
      <t>ダツ</t>
    </rPh>
    <rPh sb="74" eb="76">
      <t>スイソ</t>
    </rPh>
    <rPh sb="76" eb="78">
      <t>ハンノウ</t>
    </rPh>
    <rPh sb="78" eb="80">
      <t>ショクバイ</t>
    </rPh>
    <rPh sb="80" eb="82">
      <t>カネツ</t>
    </rPh>
    <rPh sb="83" eb="85">
      <t>ネツゲン</t>
    </rPh>
    <rPh sb="89" eb="91">
      <t>ハイシュツ</t>
    </rPh>
    <rPh sb="91" eb="93">
      <t>ヨクシ</t>
    </rPh>
    <rPh sb="93" eb="94">
      <t>サク</t>
    </rPh>
    <rPh sb="95" eb="98">
      <t>ゴウリセイ</t>
    </rPh>
    <rPh sb="98" eb="100">
      <t>フメイ</t>
    </rPh>
    <rPh sb="101" eb="104">
      <t>ショウヒチ</t>
    </rPh>
    <rPh sb="106" eb="108">
      <t>デンカイ</t>
    </rPh>
    <rPh sb="109" eb="111">
      <t>デンキ</t>
    </rPh>
    <rPh sb="111" eb="113">
      <t>キョウキュウ</t>
    </rPh>
    <rPh sb="115" eb="116">
      <t>タイ</t>
    </rPh>
    <rPh sb="118" eb="120">
      <t>ユソウ</t>
    </rPh>
    <rPh sb="121" eb="124">
      <t>ショウヒチ</t>
    </rPh>
    <rPh sb="124" eb="125">
      <t>ダツ</t>
    </rPh>
    <rPh sb="125" eb="127">
      <t>スイソ</t>
    </rPh>
    <rPh sb="131" eb="133">
      <t>ヒカク</t>
    </rPh>
    <phoneticPr fontId="1"/>
  </si>
  <si>
    <t>電磁冷凍技術次第で液化水素貯蔵の地域エネルギーセンターでの取り込みが変わる。
コンパクトな設備だと高圧貯蔵より液化貯蔵とポンプ昇圧の組合せにメリットが出てくる可能性がある。冷熱も使える。</t>
    <rPh sb="0" eb="2">
      <t>デンジ</t>
    </rPh>
    <rPh sb="2" eb="4">
      <t>レイトウ</t>
    </rPh>
    <rPh sb="4" eb="6">
      <t>ギジュツ</t>
    </rPh>
    <rPh sb="6" eb="8">
      <t>シダイ</t>
    </rPh>
    <rPh sb="9" eb="11">
      <t>エキカ</t>
    </rPh>
    <rPh sb="11" eb="13">
      <t>スイソ</t>
    </rPh>
    <rPh sb="13" eb="15">
      <t>チョゾウ</t>
    </rPh>
    <rPh sb="16" eb="18">
      <t>チイキ</t>
    </rPh>
    <rPh sb="29" eb="30">
      <t>ト</t>
    </rPh>
    <rPh sb="31" eb="32">
      <t>コ</t>
    </rPh>
    <rPh sb="34" eb="35">
      <t>カ</t>
    </rPh>
    <rPh sb="45" eb="47">
      <t>セツビ</t>
    </rPh>
    <rPh sb="49" eb="51">
      <t>コウアツ</t>
    </rPh>
    <rPh sb="51" eb="53">
      <t>チョゾウ</t>
    </rPh>
    <rPh sb="55" eb="57">
      <t>エキカ</t>
    </rPh>
    <rPh sb="57" eb="59">
      <t>チョゾウ</t>
    </rPh>
    <rPh sb="63" eb="65">
      <t>ショウアツ</t>
    </rPh>
    <rPh sb="66" eb="68">
      <t>クミアワ</t>
    </rPh>
    <rPh sb="75" eb="76">
      <t>デ</t>
    </rPh>
    <rPh sb="79" eb="82">
      <t>カノウセイ</t>
    </rPh>
    <rPh sb="86" eb="88">
      <t>レイネツ</t>
    </rPh>
    <rPh sb="89" eb="90">
      <t>ツカ</t>
    </rPh>
    <phoneticPr fontId="1"/>
  </si>
  <si>
    <t>容器は市販されている
(液化水素の流通見通しと、液化技術はNIMS)</t>
    <rPh sb="0" eb="2">
      <t>ヨウキ</t>
    </rPh>
    <rPh sb="3" eb="5">
      <t>シハン</t>
    </rPh>
    <rPh sb="12" eb="14">
      <t>エキカ</t>
    </rPh>
    <rPh sb="14" eb="16">
      <t>スイソ</t>
    </rPh>
    <rPh sb="17" eb="19">
      <t>リュウツウ</t>
    </rPh>
    <rPh sb="19" eb="21">
      <t>ミトオ</t>
    </rPh>
    <rPh sb="24" eb="26">
      <t>エキカ</t>
    </rPh>
    <rPh sb="26" eb="28">
      <t>ギジュツ</t>
    </rPh>
    <phoneticPr fontId="1"/>
  </si>
  <si>
    <t>NIMS</t>
    <phoneticPr fontId="1"/>
  </si>
  <si>
    <t>地域エネルギーセンターでの液化水素製造を考慮し、液化プロセスと一緒にした検討
ジュールトムソン効果　→　磁気熱量効果によるコンパクト・高効率な液化システムが実現次第取り込み</t>
    <rPh sb="0" eb="2">
      <t>チイキ</t>
    </rPh>
    <rPh sb="13" eb="15">
      <t>エキカ</t>
    </rPh>
    <rPh sb="15" eb="17">
      <t>スイソ</t>
    </rPh>
    <rPh sb="17" eb="19">
      <t>セイゾウ</t>
    </rPh>
    <rPh sb="20" eb="22">
      <t>コウリョ</t>
    </rPh>
    <rPh sb="24" eb="26">
      <t>エキカ</t>
    </rPh>
    <rPh sb="31" eb="33">
      <t>イッショ</t>
    </rPh>
    <rPh sb="36" eb="38">
      <t>ケントウ</t>
    </rPh>
    <rPh sb="47" eb="49">
      <t>コウカ</t>
    </rPh>
    <rPh sb="52" eb="54">
      <t>ジキ</t>
    </rPh>
    <rPh sb="54" eb="56">
      <t>ネツリョウ</t>
    </rPh>
    <rPh sb="56" eb="58">
      <t>コウカ</t>
    </rPh>
    <rPh sb="67" eb="70">
      <t>コウコウリツ</t>
    </rPh>
    <rPh sb="71" eb="73">
      <t>エキカ</t>
    </rPh>
    <rPh sb="78" eb="80">
      <t>ジツゲン</t>
    </rPh>
    <rPh sb="80" eb="82">
      <t>シダイ</t>
    </rPh>
    <rPh sb="82" eb="83">
      <t>ト</t>
    </rPh>
    <rPh sb="84" eb="85">
      <t>コ</t>
    </rPh>
    <phoneticPr fontId="1"/>
  </si>
  <si>
    <t>開発中</t>
    <rPh sb="0" eb="3">
      <t>カイハツチュウ</t>
    </rPh>
    <phoneticPr fontId="1"/>
  </si>
  <si>
    <t>動作温度（300℃）で保温することにより立ち上がりを短縮している（ヒーター加熱・放電時の発熱で作動温度を維持。実際には断熱ケース内で電池の放電時の発熱を利用）。一定電力の出し入れ（ベース電源的な使い方）になるので、負荷追従性を求めることは困難か？</t>
    <rPh sb="0" eb="2">
      <t>ドウサ</t>
    </rPh>
    <rPh sb="2" eb="4">
      <t>オンド</t>
    </rPh>
    <rPh sb="11" eb="13">
      <t>ホオン</t>
    </rPh>
    <rPh sb="20" eb="21">
      <t>タ</t>
    </rPh>
    <rPh sb="22" eb="23">
      <t>ア</t>
    </rPh>
    <rPh sb="26" eb="28">
      <t>タンシュク</t>
    </rPh>
    <rPh sb="37" eb="39">
      <t>カネツ</t>
    </rPh>
    <rPh sb="40" eb="42">
      <t>ホウデン</t>
    </rPh>
    <rPh sb="42" eb="43">
      <t>ジ</t>
    </rPh>
    <rPh sb="44" eb="46">
      <t>ハツネツ</t>
    </rPh>
    <rPh sb="47" eb="49">
      <t>サドウ</t>
    </rPh>
    <rPh sb="49" eb="51">
      <t>オンド</t>
    </rPh>
    <rPh sb="52" eb="54">
      <t>イジ</t>
    </rPh>
    <rPh sb="55" eb="57">
      <t>ジッサイ</t>
    </rPh>
    <rPh sb="59" eb="61">
      <t>ダンネツ</t>
    </rPh>
    <rPh sb="64" eb="65">
      <t>ナイ</t>
    </rPh>
    <rPh sb="66" eb="68">
      <t>デンチ</t>
    </rPh>
    <rPh sb="69" eb="71">
      <t>ホウデン</t>
    </rPh>
    <rPh sb="71" eb="72">
      <t>ジ</t>
    </rPh>
    <rPh sb="73" eb="75">
      <t>ハツネツ</t>
    </rPh>
    <rPh sb="76" eb="78">
      <t>リヨウ</t>
    </rPh>
    <rPh sb="80" eb="82">
      <t>イッテイ</t>
    </rPh>
    <rPh sb="82" eb="84">
      <t>デンリョク</t>
    </rPh>
    <rPh sb="85" eb="86">
      <t>ダ</t>
    </rPh>
    <rPh sb="87" eb="88">
      <t>イ</t>
    </rPh>
    <rPh sb="93" eb="95">
      <t>デンゲン</t>
    </rPh>
    <rPh sb="95" eb="96">
      <t>テキ</t>
    </rPh>
    <rPh sb="97" eb="98">
      <t>ツカ</t>
    </rPh>
    <rPh sb="99" eb="100">
      <t>カタ</t>
    </rPh>
    <rPh sb="107" eb="109">
      <t>フカ</t>
    </rPh>
    <rPh sb="109" eb="112">
      <t>ツイジュウセイ</t>
    </rPh>
    <rPh sb="113" eb="114">
      <t>モト</t>
    </rPh>
    <rPh sb="119" eb="121">
      <t>コンナン</t>
    </rPh>
    <phoneticPr fontId="1"/>
  </si>
  <si>
    <t>以下の二次電池の活用にあたっては、電気事業法の規制適正化が必要と思われる。</t>
    <rPh sb="0" eb="2">
      <t>イカ</t>
    </rPh>
    <rPh sb="3" eb="5">
      <t>ニジ</t>
    </rPh>
    <rPh sb="5" eb="7">
      <t>デンチ</t>
    </rPh>
    <rPh sb="8" eb="10">
      <t>カツヨウ</t>
    </rPh>
    <rPh sb="17" eb="19">
      <t>デンキ</t>
    </rPh>
    <rPh sb="19" eb="21">
      <t>ジギョウ</t>
    </rPh>
    <rPh sb="21" eb="22">
      <t>ホウ</t>
    </rPh>
    <rPh sb="23" eb="25">
      <t>キセイ</t>
    </rPh>
    <rPh sb="25" eb="28">
      <t>テキセイカ</t>
    </rPh>
    <rPh sb="29" eb="31">
      <t>ヒツヨウ</t>
    </rPh>
    <rPh sb="32" eb="33">
      <t>オモ</t>
    </rPh>
    <phoneticPr fontId="1"/>
  </si>
  <si>
    <t>二次電池
ナトリウム・硫黄電池</t>
    <rPh sb="0" eb="2">
      <t>ニジ</t>
    </rPh>
    <rPh sb="2" eb="4">
      <t>デンチ</t>
    </rPh>
    <rPh sb="11" eb="13">
      <t>イオウ</t>
    </rPh>
    <rPh sb="13" eb="15">
      <t>デンチ</t>
    </rPh>
    <phoneticPr fontId="1"/>
  </si>
  <si>
    <t>NGK
NAS電池（商標）</t>
    <rPh sb="7" eb="9">
      <t>デンチ</t>
    </rPh>
    <rPh sb="10" eb="12">
      <t>ショウヒョウ</t>
    </rPh>
    <phoneticPr fontId="1"/>
  </si>
  <si>
    <t>居住地域の分散型電源用に地下揚水が実用化できれば、技術的なハードルは土木工事。
電気が余っている時は電動機を作動させて大電力消費、不足時は発電。託送も活用することで、現状では最も現実的なシステム（上下ダム方式とはことなるが実績あるシステム）高層ビルでも屋上プールなどで対応可？</t>
    <rPh sb="0" eb="2">
      <t>キョジュウ</t>
    </rPh>
    <rPh sb="2" eb="4">
      <t>チイキ</t>
    </rPh>
    <rPh sb="5" eb="8">
      <t>ブンサンガタ</t>
    </rPh>
    <rPh sb="8" eb="10">
      <t>デンゲン</t>
    </rPh>
    <rPh sb="10" eb="11">
      <t>ヨウ</t>
    </rPh>
    <rPh sb="12" eb="14">
      <t>チカ</t>
    </rPh>
    <rPh sb="14" eb="16">
      <t>ヨウスイ</t>
    </rPh>
    <rPh sb="17" eb="20">
      <t>ジツヨウカ</t>
    </rPh>
    <rPh sb="25" eb="28">
      <t>ギジュツテキ</t>
    </rPh>
    <rPh sb="34" eb="36">
      <t>ドボク</t>
    </rPh>
    <rPh sb="36" eb="38">
      <t>コウジ</t>
    </rPh>
    <rPh sb="41" eb="43">
      <t>デンキ</t>
    </rPh>
    <rPh sb="44" eb="45">
      <t>アマ</t>
    </rPh>
    <rPh sb="49" eb="50">
      <t>トキ</t>
    </rPh>
    <rPh sb="51" eb="54">
      <t>デンドウキ</t>
    </rPh>
    <rPh sb="55" eb="57">
      <t>サドウ</t>
    </rPh>
    <rPh sb="60" eb="63">
      <t>ダイデンリョク</t>
    </rPh>
    <rPh sb="63" eb="65">
      <t>ショウヒ</t>
    </rPh>
    <rPh sb="66" eb="68">
      <t>フソク</t>
    </rPh>
    <rPh sb="68" eb="69">
      <t>ジ</t>
    </rPh>
    <rPh sb="70" eb="72">
      <t>ハツデン</t>
    </rPh>
    <rPh sb="73" eb="75">
      <t>タクソウ</t>
    </rPh>
    <rPh sb="76" eb="78">
      <t>カツヨウ</t>
    </rPh>
    <rPh sb="84" eb="86">
      <t>ゲンジョウ</t>
    </rPh>
    <rPh sb="88" eb="89">
      <t>モット</t>
    </rPh>
    <rPh sb="90" eb="93">
      <t>ゲンジツテキ</t>
    </rPh>
    <rPh sb="99" eb="101">
      <t>ジョウゲ</t>
    </rPh>
    <rPh sb="103" eb="105">
      <t>ホウシキ</t>
    </rPh>
    <rPh sb="112" eb="114">
      <t>ジッセキ</t>
    </rPh>
    <rPh sb="121" eb="123">
      <t>コウソウ</t>
    </rPh>
    <rPh sb="127" eb="129">
      <t>オクジョウ</t>
    </rPh>
    <rPh sb="135" eb="137">
      <t>タイオウ</t>
    </rPh>
    <rPh sb="137" eb="138">
      <t>カ</t>
    </rPh>
    <phoneticPr fontId="1"/>
  </si>
  <si>
    <t>発電時に発生する冷却水（温水）の供給は、安定した温度の温水が送れることが重要。規制については上下水道と同じではないか？
低温熱回収システムと組合せ、50℃程度の温度が給湯できるなら、入浴までは対応でき、料理用だけは各消費地で再加熱した方が効率的か？</t>
    <rPh sb="0" eb="2">
      <t>ハツデン</t>
    </rPh>
    <rPh sb="2" eb="3">
      <t>ジ</t>
    </rPh>
    <rPh sb="4" eb="6">
      <t>ハッセイ</t>
    </rPh>
    <rPh sb="8" eb="11">
      <t>レイキャクスイ</t>
    </rPh>
    <rPh sb="12" eb="14">
      <t>オンスイ</t>
    </rPh>
    <rPh sb="16" eb="18">
      <t>キョウキュウ</t>
    </rPh>
    <rPh sb="20" eb="22">
      <t>アンテイ</t>
    </rPh>
    <rPh sb="24" eb="26">
      <t>オンド</t>
    </rPh>
    <rPh sb="27" eb="29">
      <t>オンスイ</t>
    </rPh>
    <rPh sb="30" eb="31">
      <t>オク</t>
    </rPh>
    <rPh sb="36" eb="38">
      <t>ジュウヨウ</t>
    </rPh>
    <rPh sb="39" eb="41">
      <t>キセイ</t>
    </rPh>
    <rPh sb="46" eb="48">
      <t>ジョウゲ</t>
    </rPh>
    <rPh sb="48" eb="50">
      <t>スイドウ</t>
    </rPh>
    <rPh sb="51" eb="52">
      <t>オナ</t>
    </rPh>
    <rPh sb="60" eb="62">
      <t>テイオン</t>
    </rPh>
    <rPh sb="62" eb="63">
      <t>ネツ</t>
    </rPh>
    <rPh sb="63" eb="65">
      <t>カイシュウ</t>
    </rPh>
    <rPh sb="70" eb="72">
      <t>クミアワ</t>
    </rPh>
    <rPh sb="77" eb="79">
      <t>テイド</t>
    </rPh>
    <rPh sb="80" eb="82">
      <t>オンド</t>
    </rPh>
    <rPh sb="83" eb="85">
      <t>キュウトウ</t>
    </rPh>
    <rPh sb="91" eb="93">
      <t>ニュウヨク</t>
    </rPh>
    <rPh sb="96" eb="98">
      <t>タイオウ</t>
    </rPh>
    <rPh sb="101" eb="104">
      <t>リョウリヨウ</t>
    </rPh>
    <rPh sb="107" eb="111">
      <t>カクショウヒチ</t>
    </rPh>
    <rPh sb="112" eb="115">
      <t>サイカネツ</t>
    </rPh>
    <rPh sb="117" eb="118">
      <t>ホウ</t>
    </rPh>
    <rPh sb="119" eb="122">
      <t>コウリツテキ</t>
    </rPh>
    <phoneticPr fontId="1"/>
  </si>
  <si>
    <t>給湯パイプラインと蓄エネの考え方は同じ。
給湯槽自体は、数十年前から既に夜間電力による湯沸かし器（断熱槽）が使われ出してから存在する技術。燃料電池の冷却水などは全て貯湯槽にため込み、ラジエターなどは使わない（徹底した無駄排熱の有効利用）</t>
    <rPh sb="0" eb="2">
      <t>キュウトウ</t>
    </rPh>
    <rPh sb="9" eb="10">
      <t>チク</t>
    </rPh>
    <rPh sb="13" eb="14">
      <t>カンガ</t>
    </rPh>
    <rPh sb="15" eb="16">
      <t>カタ</t>
    </rPh>
    <rPh sb="17" eb="18">
      <t>オナ</t>
    </rPh>
    <rPh sb="22" eb="24">
      <t>キュウトウ</t>
    </rPh>
    <rPh sb="24" eb="25">
      <t>ソウ</t>
    </rPh>
    <rPh sb="25" eb="27">
      <t>ジタイ</t>
    </rPh>
    <rPh sb="29" eb="30">
      <t>スウ</t>
    </rPh>
    <rPh sb="30" eb="33">
      <t>ジュウネンマエ</t>
    </rPh>
    <rPh sb="35" eb="36">
      <t>スデ</t>
    </rPh>
    <rPh sb="37" eb="39">
      <t>ヤカン</t>
    </rPh>
    <rPh sb="39" eb="41">
      <t>デンリョク</t>
    </rPh>
    <rPh sb="44" eb="46">
      <t>ユワ</t>
    </rPh>
    <rPh sb="48" eb="49">
      <t>キ</t>
    </rPh>
    <rPh sb="50" eb="52">
      <t>ダンネツ</t>
    </rPh>
    <rPh sb="52" eb="53">
      <t>ソウ</t>
    </rPh>
    <rPh sb="55" eb="56">
      <t>ツカ</t>
    </rPh>
    <rPh sb="58" eb="59">
      <t>ダ</t>
    </rPh>
    <rPh sb="63" eb="65">
      <t>ソンザイ</t>
    </rPh>
    <rPh sb="67" eb="69">
      <t>ギジュツ</t>
    </rPh>
    <rPh sb="70" eb="72">
      <t>ネンリョウ</t>
    </rPh>
    <rPh sb="72" eb="74">
      <t>デンチ</t>
    </rPh>
    <rPh sb="75" eb="78">
      <t>レイキャクスイ</t>
    </rPh>
    <rPh sb="81" eb="82">
      <t>スベ</t>
    </rPh>
    <rPh sb="83" eb="86">
      <t>チョトウソウ</t>
    </rPh>
    <rPh sb="89" eb="90">
      <t>コ</t>
    </rPh>
    <rPh sb="100" eb="101">
      <t>ツカ</t>
    </rPh>
    <rPh sb="105" eb="107">
      <t>テッテイ</t>
    </rPh>
    <rPh sb="109" eb="111">
      <t>ムダ</t>
    </rPh>
    <rPh sb="111" eb="113">
      <t>ハイネツ</t>
    </rPh>
    <rPh sb="114" eb="116">
      <t>ユウコウ</t>
    </rPh>
    <rPh sb="116" eb="118">
      <t>リヨウ</t>
    </rPh>
    <phoneticPr fontId="1"/>
  </si>
  <si>
    <t>高圧ガス保安法
ガス事業法
民有地外を通過するための対応法</t>
    <rPh sb="0" eb="2">
      <t>コウアツ</t>
    </rPh>
    <rPh sb="4" eb="7">
      <t>ホアンホウ</t>
    </rPh>
    <rPh sb="10" eb="13">
      <t>ジギョウホウ</t>
    </rPh>
    <rPh sb="15" eb="18">
      <t>ミンユウチ</t>
    </rPh>
    <rPh sb="18" eb="19">
      <t>ガイ</t>
    </rPh>
    <rPh sb="20" eb="22">
      <t>ツウカ</t>
    </rPh>
    <rPh sb="27" eb="29">
      <t>タイオウ</t>
    </rPh>
    <rPh sb="29" eb="30">
      <t>ホウ</t>
    </rPh>
    <phoneticPr fontId="1"/>
  </si>
  <si>
    <t>METI
MLIT or 総務省</t>
    <rPh sb="15" eb="18">
      <t>ソウムショウ</t>
    </rPh>
    <phoneticPr fontId="1"/>
  </si>
  <si>
    <t>都市ガスパイプラインと同様の対応。（ただし、付臭剤代替手段検討も含む）ガス種（混送など）については2ケース。13Aの代表的な発熱量である45MJ/Nm3の場合22%水素混入でも13A規格に適合</t>
    <rPh sb="0" eb="2">
      <t>トシ</t>
    </rPh>
    <rPh sb="11" eb="13">
      <t>ドウヨウ</t>
    </rPh>
    <rPh sb="14" eb="16">
      <t>タイオウ</t>
    </rPh>
    <rPh sb="22" eb="24">
      <t>フシュウ</t>
    </rPh>
    <rPh sb="24" eb="25">
      <t>ザイ</t>
    </rPh>
    <rPh sb="25" eb="27">
      <t>ダイタイ</t>
    </rPh>
    <rPh sb="27" eb="29">
      <t>シュダン</t>
    </rPh>
    <rPh sb="29" eb="31">
      <t>ケントウ</t>
    </rPh>
    <rPh sb="32" eb="33">
      <t>フク</t>
    </rPh>
    <rPh sb="37" eb="38">
      <t>シュ</t>
    </rPh>
    <rPh sb="39" eb="40">
      <t>コ</t>
    </rPh>
    <rPh sb="40" eb="41">
      <t>ソウ</t>
    </rPh>
    <rPh sb="82" eb="84">
      <t>スイソ</t>
    </rPh>
    <rPh sb="84" eb="86">
      <t>コンニュウ</t>
    </rPh>
    <rPh sb="91" eb="93">
      <t>キカク</t>
    </rPh>
    <rPh sb="94" eb="96">
      <t>テキゴウ</t>
    </rPh>
    <phoneticPr fontId="1"/>
  </si>
  <si>
    <t>都市ガス混送と純水素パイプライン（付臭剤代替含む）の2種類を考える必要あり
純水素パイプライン輸送が規制ハードルが高く、都市ガス利用の国民にとっても迷惑なので、混送→分離の確認を先行して確認。
ただし、地域エネルギーセンター内は純水素パイプラインで実行すべき。</t>
    <rPh sb="0" eb="2">
      <t>トシ</t>
    </rPh>
    <rPh sb="4" eb="5">
      <t>コ</t>
    </rPh>
    <rPh sb="5" eb="6">
      <t>ソウ</t>
    </rPh>
    <rPh sb="7" eb="8">
      <t>ジュン</t>
    </rPh>
    <rPh sb="8" eb="10">
      <t>スイソ</t>
    </rPh>
    <rPh sb="17" eb="19">
      <t>フシュウ</t>
    </rPh>
    <rPh sb="19" eb="20">
      <t>ザイ</t>
    </rPh>
    <rPh sb="20" eb="22">
      <t>ダイタイ</t>
    </rPh>
    <rPh sb="22" eb="23">
      <t>フク</t>
    </rPh>
    <rPh sb="27" eb="29">
      <t>シュルイ</t>
    </rPh>
    <rPh sb="30" eb="31">
      <t>カンガ</t>
    </rPh>
    <rPh sb="33" eb="35">
      <t>ヒツヨウ</t>
    </rPh>
    <rPh sb="38" eb="39">
      <t>ジュン</t>
    </rPh>
    <rPh sb="39" eb="41">
      <t>スイソ</t>
    </rPh>
    <rPh sb="47" eb="49">
      <t>ユソウ</t>
    </rPh>
    <rPh sb="50" eb="52">
      <t>キセイ</t>
    </rPh>
    <rPh sb="57" eb="58">
      <t>タカ</t>
    </rPh>
    <rPh sb="60" eb="62">
      <t>トシ</t>
    </rPh>
    <rPh sb="64" eb="66">
      <t>リヨウ</t>
    </rPh>
    <rPh sb="67" eb="68">
      <t>コク</t>
    </rPh>
    <rPh sb="68" eb="69">
      <t>ミン</t>
    </rPh>
    <rPh sb="74" eb="76">
      <t>メイワク</t>
    </rPh>
    <phoneticPr fontId="1"/>
  </si>
  <si>
    <t>高圧ガス保安法
道路運送車両法
道路法（通行規制など）</t>
    <rPh sb="0" eb="2">
      <t>コウアツ</t>
    </rPh>
    <rPh sb="4" eb="7">
      <t>ホアンホウ</t>
    </rPh>
    <rPh sb="9" eb="11">
      <t>ドウロ</t>
    </rPh>
    <rPh sb="11" eb="13">
      <t>ウンソウ</t>
    </rPh>
    <rPh sb="13" eb="15">
      <t>シャリョウ</t>
    </rPh>
    <rPh sb="15" eb="16">
      <t>ホウ</t>
    </rPh>
    <rPh sb="17" eb="20">
      <t>ドウロホウ</t>
    </rPh>
    <rPh sb="21" eb="23">
      <t>ツウコウ</t>
    </rPh>
    <rPh sb="23" eb="25">
      <t>キセイ</t>
    </rPh>
    <phoneticPr fontId="1"/>
  </si>
  <si>
    <t>水素分離膜が実用化できたなら、当面は都市ガスへの水素混入パイプライン輸送は合理的。NIMSと相談
ガス事業法 ガス用品の技術上の基準等に関する省令 別表第3の13Aの範囲で水素混入可？</t>
    <rPh sb="0" eb="2">
      <t>スイソ</t>
    </rPh>
    <rPh sb="2" eb="4">
      <t>ブンリ</t>
    </rPh>
    <rPh sb="4" eb="5">
      <t>マク</t>
    </rPh>
    <rPh sb="6" eb="9">
      <t>ジツヨウカ</t>
    </rPh>
    <rPh sb="15" eb="17">
      <t>トウメン</t>
    </rPh>
    <rPh sb="18" eb="20">
      <t>トシ</t>
    </rPh>
    <rPh sb="24" eb="26">
      <t>スイソ</t>
    </rPh>
    <rPh sb="26" eb="28">
      <t>コンニュウ</t>
    </rPh>
    <rPh sb="34" eb="36">
      <t>ユソウ</t>
    </rPh>
    <rPh sb="37" eb="40">
      <t>ゴウリテキ</t>
    </rPh>
    <rPh sb="46" eb="48">
      <t>ソウダン</t>
    </rPh>
    <rPh sb="52" eb="55">
      <t>ジギョウホウ</t>
    </rPh>
    <rPh sb="75" eb="77">
      <t>ベッピョウ</t>
    </rPh>
    <rPh sb="77" eb="78">
      <t>ダイ</t>
    </rPh>
    <rPh sb="84" eb="86">
      <t>ハンイ</t>
    </rPh>
    <rPh sb="87" eb="89">
      <t>スイソ</t>
    </rPh>
    <rPh sb="89" eb="91">
      <t>コンニュウ</t>
    </rPh>
    <rPh sb="91" eb="92">
      <t>カ</t>
    </rPh>
    <phoneticPr fontId="1"/>
  </si>
  <si>
    <t>輸送量増加を進める場合については、送量増加のための規制適正化(道路法　通行規制）</t>
    <rPh sb="0" eb="2">
      <t>ユソウ</t>
    </rPh>
    <rPh sb="2" eb="3">
      <t>リョウ</t>
    </rPh>
    <rPh sb="3" eb="5">
      <t>ゾウカ</t>
    </rPh>
    <rPh sb="6" eb="7">
      <t>スス</t>
    </rPh>
    <rPh sb="9" eb="11">
      <t>バアイ</t>
    </rPh>
    <rPh sb="18" eb="19">
      <t>リョウ</t>
    </rPh>
    <rPh sb="19" eb="21">
      <t>ゾウカ</t>
    </rPh>
    <rPh sb="25" eb="27">
      <t>キセイ</t>
    </rPh>
    <rPh sb="27" eb="30">
      <t>テキセイカ</t>
    </rPh>
    <rPh sb="31" eb="34">
      <t>ドウロホウ</t>
    </rPh>
    <rPh sb="35" eb="37">
      <t>ツウコウ</t>
    </rPh>
    <rPh sb="37" eb="39">
      <t>キセイ</t>
    </rPh>
    <phoneticPr fontId="1"/>
  </si>
  <si>
    <t>水素を輸送することの是非は別問題とし、輸送するのであればより安全に大量の水素を低価格で輸送できるようにする必要がある。
そのため、圧縮水素60m^3の通航制限のトンネル等について、規制適正化の議論が必要。</t>
    <rPh sb="0" eb="2">
      <t>スイソ</t>
    </rPh>
    <rPh sb="3" eb="5">
      <t>ユソウ</t>
    </rPh>
    <rPh sb="10" eb="12">
      <t>ゼヒ</t>
    </rPh>
    <rPh sb="13" eb="16">
      <t>ベツモンダイ</t>
    </rPh>
    <rPh sb="19" eb="21">
      <t>ユソウ</t>
    </rPh>
    <rPh sb="30" eb="32">
      <t>アンゼン</t>
    </rPh>
    <rPh sb="33" eb="35">
      <t>タイリョウ</t>
    </rPh>
    <rPh sb="36" eb="38">
      <t>スイソ</t>
    </rPh>
    <rPh sb="39" eb="42">
      <t>テイカカク</t>
    </rPh>
    <rPh sb="43" eb="45">
      <t>ユソウ</t>
    </rPh>
    <rPh sb="53" eb="55">
      <t>ヒツヨウ</t>
    </rPh>
    <rPh sb="65" eb="67">
      <t>アッシュク</t>
    </rPh>
    <rPh sb="67" eb="69">
      <t>スイソ</t>
    </rPh>
    <rPh sb="75" eb="77">
      <t>ツウコウ</t>
    </rPh>
    <rPh sb="77" eb="79">
      <t>セイゲン</t>
    </rPh>
    <rPh sb="84" eb="85">
      <t>トウ</t>
    </rPh>
    <rPh sb="90" eb="92">
      <t>キセイ</t>
    </rPh>
    <rPh sb="92" eb="95">
      <t>テキセイカ</t>
    </rPh>
    <rPh sb="96" eb="98">
      <t>ギロン</t>
    </rPh>
    <rPh sb="99" eb="101">
      <t>ヒツヨウ</t>
    </rPh>
    <phoneticPr fontId="1"/>
  </si>
  <si>
    <t>水素260kg（FCV約52台分、約2800m^3、45MPa300ℓ容器24本搭載セミトレーラ）を輸送するために、セミトレーラー1台が必要
タンクローリー1台あたり、ガソリンを最大30,000ℓ（1台50ℓの場合は600台分）輸送可能
水素を輸送することの合理性は議論が必要</t>
    <rPh sb="0" eb="2">
      <t>スイソ</t>
    </rPh>
    <rPh sb="11" eb="12">
      <t>ヤク</t>
    </rPh>
    <rPh sb="14" eb="16">
      <t>ダイブン</t>
    </rPh>
    <rPh sb="17" eb="18">
      <t>ヤク</t>
    </rPh>
    <rPh sb="35" eb="37">
      <t>ヨウキ</t>
    </rPh>
    <rPh sb="39" eb="40">
      <t>ホン</t>
    </rPh>
    <rPh sb="40" eb="42">
      <t>トウサイ</t>
    </rPh>
    <rPh sb="50" eb="52">
      <t>ユソウ</t>
    </rPh>
    <rPh sb="66" eb="67">
      <t>ダイ</t>
    </rPh>
    <rPh sb="68" eb="70">
      <t>ヒツヨウ</t>
    </rPh>
    <rPh sb="79" eb="80">
      <t>ダイ</t>
    </rPh>
    <rPh sb="89" eb="91">
      <t>サイダイ</t>
    </rPh>
    <rPh sb="100" eb="101">
      <t>ダイ</t>
    </rPh>
    <rPh sb="105" eb="107">
      <t>バアイ</t>
    </rPh>
    <rPh sb="111" eb="113">
      <t>ダイブン</t>
    </rPh>
    <rPh sb="114" eb="116">
      <t>ユソウ</t>
    </rPh>
    <rPh sb="116" eb="118">
      <t>カノウ</t>
    </rPh>
    <rPh sb="119" eb="121">
      <t>スイソ</t>
    </rPh>
    <rPh sb="122" eb="124">
      <t>ユソウ</t>
    </rPh>
    <rPh sb="129" eb="132">
      <t>ゴウリセイ</t>
    </rPh>
    <rPh sb="133" eb="135">
      <t>ギロン</t>
    </rPh>
    <rPh sb="136" eb="138">
      <t>ヒツヨウ</t>
    </rPh>
    <phoneticPr fontId="1"/>
  </si>
  <si>
    <t>ホロニズムタウンの効率に最適化する際、作動流体によっては規制問題が発生する可能性あり。その際は開発要素と基盤整備が発生</t>
    <rPh sb="9" eb="11">
      <t>コウリツ</t>
    </rPh>
    <rPh sb="12" eb="15">
      <t>サイテキカ</t>
    </rPh>
    <rPh sb="17" eb="18">
      <t>サイ</t>
    </rPh>
    <rPh sb="19" eb="21">
      <t>サドウ</t>
    </rPh>
    <rPh sb="21" eb="23">
      <t>リュウタイ</t>
    </rPh>
    <rPh sb="28" eb="30">
      <t>キセイ</t>
    </rPh>
    <rPh sb="30" eb="32">
      <t>モンダイ</t>
    </rPh>
    <rPh sb="33" eb="35">
      <t>ハッセイ</t>
    </rPh>
    <rPh sb="37" eb="40">
      <t>カノウセイ</t>
    </rPh>
    <rPh sb="45" eb="46">
      <t>サイ</t>
    </rPh>
    <rPh sb="47" eb="49">
      <t>カイハツ</t>
    </rPh>
    <rPh sb="49" eb="51">
      <t>ヨウソ</t>
    </rPh>
    <rPh sb="52" eb="54">
      <t>キバン</t>
    </rPh>
    <rPh sb="54" eb="56">
      <t>セイビ</t>
    </rPh>
    <rPh sb="57" eb="59">
      <t>ハッセイ</t>
    </rPh>
    <phoneticPr fontId="1"/>
  </si>
  <si>
    <t>低温熱発電
（ﾊﾞｲﾅﾘｰ発電）</t>
    <rPh sb="0" eb="2">
      <t>テイオン</t>
    </rPh>
    <rPh sb="2" eb="3">
      <t>ネツ</t>
    </rPh>
    <rPh sb="3" eb="5">
      <t>ハツデン</t>
    </rPh>
    <rPh sb="13" eb="15">
      <t>ハツデン</t>
    </rPh>
    <phoneticPr fontId="1"/>
  </si>
  <si>
    <t>低温熱利用
ホロニズムタウンで発生する低温熱の利用に適した作動流体
規制に対する課題はコベルコ殿に教えていただける</t>
    <rPh sb="0" eb="2">
      <t>テイオン</t>
    </rPh>
    <rPh sb="2" eb="3">
      <t>ネツ</t>
    </rPh>
    <rPh sb="3" eb="5">
      <t>リヨウ</t>
    </rPh>
    <rPh sb="15" eb="17">
      <t>ハッセイ</t>
    </rPh>
    <rPh sb="19" eb="21">
      <t>テイオン</t>
    </rPh>
    <rPh sb="21" eb="22">
      <t>ネツ</t>
    </rPh>
    <rPh sb="23" eb="25">
      <t>リヨウ</t>
    </rPh>
    <rPh sb="26" eb="27">
      <t>テキ</t>
    </rPh>
    <rPh sb="29" eb="31">
      <t>サドウ</t>
    </rPh>
    <rPh sb="31" eb="33">
      <t>リュウタイ</t>
    </rPh>
    <rPh sb="34" eb="36">
      <t>キセイ</t>
    </rPh>
    <rPh sb="37" eb="38">
      <t>タイ</t>
    </rPh>
    <rPh sb="40" eb="42">
      <t>カダイ</t>
    </rPh>
    <rPh sb="47" eb="48">
      <t>ドノ</t>
    </rPh>
    <rPh sb="49" eb="50">
      <t>オシ</t>
    </rPh>
    <phoneticPr fontId="1"/>
  </si>
  <si>
    <t>自動車メーカー等
独自開発エンジンあり</t>
    <rPh sb="0" eb="3">
      <t>ジドウシャ</t>
    </rPh>
    <rPh sb="7" eb="8">
      <t>ナド</t>
    </rPh>
    <rPh sb="9" eb="11">
      <t>ドクジ</t>
    </rPh>
    <rPh sb="11" eb="13">
      <t>カイハツ</t>
    </rPh>
    <phoneticPr fontId="1"/>
  </si>
  <si>
    <t>標準：
規制：JARI</t>
    <rPh sb="0" eb="2">
      <t>ヒョウジュン</t>
    </rPh>
    <rPh sb="4" eb="6">
      <t>キセイ</t>
    </rPh>
    <phoneticPr fontId="1"/>
  </si>
  <si>
    <t>潜んでいる課題調査必要</t>
    <rPh sb="0" eb="1">
      <t>ヒソ</t>
    </rPh>
    <rPh sb="5" eb="7">
      <t>カダイ</t>
    </rPh>
    <rPh sb="7" eb="9">
      <t>チョウサ</t>
    </rPh>
    <rPh sb="9" eb="11">
      <t>ヒツヨウ</t>
    </rPh>
    <phoneticPr fontId="1"/>
  </si>
  <si>
    <t>開発・実証段階
（BMW・リンデ・マグナシュタイヤ）</t>
    <rPh sb="0" eb="2">
      <t>カイハツ</t>
    </rPh>
    <rPh sb="3" eb="5">
      <t>ジッショウ</t>
    </rPh>
    <rPh sb="5" eb="7">
      <t>ダンカイ</t>
    </rPh>
    <phoneticPr fontId="1"/>
  </si>
  <si>
    <t>既存技術
（地域エネルギーセンター内設置は規制等の問題山積）</t>
    <rPh sb="0" eb="2">
      <t>キソン</t>
    </rPh>
    <rPh sb="2" eb="4">
      <t>ギジュツ</t>
    </rPh>
    <rPh sb="6" eb="8">
      <t>チイキ</t>
    </rPh>
    <rPh sb="17" eb="18">
      <t>ナイ</t>
    </rPh>
    <rPh sb="18" eb="20">
      <t>セッチ</t>
    </rPh>
    <rPh sb="21" eb="23">
      <t>キセイ</t>
    </rPh>
    <rPh sb="23" eb="24">
      <t>トウ</t>
    </rPh>
    <rPh sb="25" eb="27">
      <t>モンダイ</t>
    </rPh>
    <rPh sb="27" eb="29">
      <t>サンセキ</t>
    </rPh>
    <phoneticPr fontId="1"/>
  </si>
  <si>
    <t>必要
初期：ｼｽﾃﾑ状態
稼働：利用ﾓﾆﾀｰ</t>
    <rPh sb="0" eb="2">
      <t>ヒツヨウ</t>
    </rPh>
    <rPh sb="3" eb="5">
      <t>ショキ</t>
    </rPh>
    <rPh sb="10" eb="12">
      <t>ジョウタイ</t>
    </rPh>
    <rPh sb="13" eb="15">
      <t>カドウ</t>
    </rPh>
    <rPh sb="16" eb="18">
      <t>リヨウ</t>
    </rPh>
    <phoneticPr fontId="1"/>
  </si>
  <si>
    <t>標準：
ｽﾏｰﾄｸﾞﾘｯﾄﾞの国際標準
規制：CN認証制度</t>
    <rPh sb="0" eb="2">
      <t>ヒョウジュン</t>
    </rPh>
    <rPh sb="15" eb="17">
      <t>コクサイ</t>
    </rPh>
    <rPh sb="17" eb="19">
      <t>ヒョウジュン</t>
    </rPh>
    <rPh sb="20" eb="22">
      <t>キセイ</t>
    </rPh>
    <rPh sb="25" eb="27">
      <t>ニンショウ</t>
    </rPh>
    <rPh sb="27" eb="29">
      <t>セイド</t>
    </rPh>
    <phoneticPr fontId="1"/>
  </si>
  <si>
    <t>ｽﾏｰﾄｸﾞﾘｯﾄﾞ標準策定に資するデータ等
普及促進のためのCN認証制度</t>
    <rPh sb="10" eb="12">
      <t>ヒョウジュン</t>
    </rPh>
    <rPh sb="12" eb="14">
      <t>サクテイ</t>
    </rPh>
    <rPh sb="15" eb="16">
      <t>シ</t>
    </rPh>
    <rPh sb="21" eb="22">
      <t>トウ</t>
    </rPh>
    <rPh sb="23" eb="25">
      <t>フキュウ</t>
    </rPh>
    <rPh sb="25" eb="27">
      <t>ソクシン</t>
    </rPh>
    <rPh sb="33" eb="35">
      <t>ニンショウ</t>
    </rPh>
    <rPh sb="35" eb="37">
      <t>セイド</t>
    </rPh>
    <phoneticPr fontId="1"/>
  </si>
  <si>
    <t>初号機初期：全体システム性能評価（ISOに適切評価法？）
運用時：運用開始後の利用者によるモニター評価
カーボンニュートラル評価法検討により、最終的には適正な製品”のみ”が流通できるようにする</t>
    <rPh sb="0" eb="3">
      <t>ショゴウキ</t>
    </rPh>
    <rPh sb="3" eb="5">
      <t>ショキ</t>
    </rPh>
    <rPh sb="6" eb="8">
      <t>ゼンタイ</t>
    </rPh>
    <rPh sb="12" eb="14">
      <t>セイノウ</t>
    </rPh>
    <rPh sb="14" eb="16">
      <t>ヒョウカ</t>
    </rPh>
    <rPh sb="21" eb="23">
      <t>テキセツ</t>
    </rPh>
    <rPh sb="23" eb="26">
      <t>ヒョウカホウ</t>
    </rPh>
    <rPh sb="29" eb="31">
      <t>ウンヨウ</t>
    </rPh>
    <rPh sb="31" eb="32">
      <t>ジ</t>
    </rPh>
    <rPh sb="33" eb="35">
      <t>ウンヨウ</t>
    </rPh>
    <rPh sb="35" eb="37">
      <t>カイシ</t>
    </rPh>
    <rPh sb="37" eb="38">
      <t>ゴ</t>
    </rPh>
    <rPh sb="39" eb="42">
      <t>リヨウシャ</t>
    </rPh>
    <rPh sb="49" eb="51">
      <t>ヒョウカ</t>
    </rPh>
    <rPh sb="62" eb="64">
      <t>ヒョウカ</t>
    </rPh>
    <rPh sb="64" eb="65">
      <t>ホウ</t>
    </rPh>
    <rPh sb="65" eb="67">
      <t>ケントウ</t>
    </rPh>
    <rPh sb="71" eb="74">
      <t>サイシュウテキ</t>
    </rPh>
    <rPh sb="76" eb="78">
      <t>テキセイ</t>
    </rPh>
    <rPh sb="79" eb="81">
      <t>セイヒン</t>
    </rPh>
    <rPh sb="86" eb="88">
      <t>リュウツウ</t>
    </rPh>
    <phoneticPr fontId="1"/>
  </si>
  <si>
    <t>各要素機器は各組織で行う。評価場所としての利用はOK
通信・制御は初めてなので公的資金前提もあり</t>
    <rPh sb="0" eb="3">
      <t>カクヨウソ</t>
    </rPh>
    <rPh sb="3" eb="5">
      <t>キキ</t>
    </rPh>
    <rPh sb="6" eb="9">
      <t>カクソシキ</t>
    </rPh>
    <rPh sb="10" eb="11">
      <t>オコナ</t>
    </rPh>
    <rPh sb="13" eb="15">
      <t>ヒョウカ</t>
    </rPh>
    <rPh sb="15" eb="17">
      <t>バショ</t>
    </rPh>
    <rPh sb="21" eb="23">
      <t>リヨウ</t>
    </rPh>
    <rPh sb="27" eb="29">
      <t>ツウシン</t>
    </rPh>
    <rPh sb="30" eb="32">
      <t>セイギョ</t>
    </rPh>
    <rPh sb="33" eb="34">
      <t>ハジ</t>
    </rPh>
    <rPh sb="39" eb="41">
      <t>コウテキ</t>
    </rPh>
    <rPh sb="41" eb="43">
      <t>シキン</t>
    </rPh>
    <rPh sb="43" eb="45">
      <t>ゼンテイ</t>
    </rPh>
    <phoneticPr fontId="1"/>
  </si>
  <si>
    <t>規制適正化については、既にわかっている課題の他に、未知の課題が残存している可能性があり、その調査が最初に必要な作業
運用にあたり、電気事業法について分散型グリッドに対する配電事業者の類の法手続きが非常に大変そう。そこに高圧ガス保安法が絡んでくる。</t>
    <rPh sb="0" eb="2">
      <t>キセイ</t>
    </rPh>
    <rPh sb="2" eb="5">
      <t>テキセイカ</t>
    </rPh>
    <rPh sb="11" eb="12">
      <t>スデ</t>
    </rPh>
    <rPh sb="19" eb="21">
      <t>カダイ</t>
    </rPh>
    <rPh sb="22" eb="23">
      <t>ホカ</t>
    </rPh>
    <rPh sb="25" eb="27">
      <t>ミチ</t>
    </rPh>
    <rPh sb="28" eb="30">
      <t>カダイ</t>
    </rPh>
    <rPh sb="31" eb="33">
      <t>ザンゾン</t>
    </rPh>
    <rPh sb="37" eb="40">
      <t>カノウセイ</t>
    </rPh>
    <rPh sb="46" eb="48">
      <t>チョウサ</t>
    </rPh>
    <rPh sb="49" eb="51">
      <t>サイショ</t>
    </rPh>
    <rPh sb="52" eb="54">
      <t>ヒツヨウ</t>
    </rPh>
    <rPh sb="55" eb="57">
      <t>サギョウ</t>
    </rPh>
    <rPh sb="58" eb="60">
      <t>ウンヨウ</t>
    </rPh>
    <rPh sb="65" eb="67">
      <t>デンキ</t>
    </rPh>
    <rPh sb="67" eb="70">
      <t>ジギョウホウ</t>
    </rPh>
    <rPh sb="74" eb="76">
      <t>ブンサン</t>
    </rPh>
    <rPh sb="76" eb="77">
      <t>ガタ</t>
    </rPh>
    <rPh sb="82" eb="83">
      <t>タイ</t>
    </rPh>
    <rPh sb="85" eb="87">
      <t>ハイデン</t>
    </rPh>
    <rPh sb="87" eb="89">
      <t>ジギョウ</t>
    </rPh>
    <rPh sb="89" eb="90">
      <t>シャ</t>
    </rPh>
    <rPh sb="91" eb="92">
      <t>タグイ</t>
    </rPh>
    <rPh sb="93" eb="94">
      <t>ホウ</t>
    </rPh>
    <rPh sb="94" eb="96">
      <t>テツヅ</t>
    </rPh>
    <rPh sb="98" eb="100">
      <t>ヒジョウ</t>
    </rPh>
    <rPh sb="101" eb="103">
      <t>タイヘン</t>
    </rPh>
    <rPh sb="109" eb="111">
      <t>コウアツ</t>
    </rPh>
    <rPh sb="113" eb="116">
      <t>ホアンホウ</t>
    </rPh>
    <rPh sb="117" eb="118">
      <t>カラ</t>
    </rPh>
    <phoneticPr fontId="1"/>
  </si>
  <si>
    <t>初号機：公的資金
全システム費：25億円+α
運営評価費：1億円/年
（ﾃｽﾄ期間中、当面の間）</t>
    <rPh sb="0" eb="3">
      <t>ショゴウキ</t>
    </rPh>
    <rPh sb="4" eb="6">
      <t>コウテキ</t>
    </rPh>
    <rPh sb="6" eb="8">
      <t>シキン</t>
    </rPh>
    <rPh sb="9" eb="10">
      <t>ゼン</t>
    </rPh>
    <rPh sb="14" eb="15">
      <t>ヒ</t>
    </rPh>
    <rPh sb="18" eb="20">
      <t>オクエン</t>
    </rPh>
    <rPh sb="24" eb="26">
      <t>ウンエイ</t>
    </rPh>
    <rPh sb="26" eb="28">
      <t>ヒョウカ</t>
    </rPh>
    <rPh sb="28" eb="29">
      <t>ヒ</t>
    </rPh>
    <rPh sb="31" eb="33">
      <t>オクエン</t>
    </rPh>
    <rPh sb="34" eb="35">
      <t>ネン</t>
    </rPh>
    <rPh sb="40" eb="42">
      <t>キカン</t>
    </rPh>
    <rPh sb="42" eb="43">
      <t>チュウ</t>
    </rPh>
    <rPh sb="44" eb="46">
      <t>トウメン</t>
    </rPh>
    <rPh sb="47" eb="48">
      <t>アイダ</t>
    </rPh>
    <phoneticPr fontId="1"/>
  </si>
  <si>
    <t xml:space="preserve">規制適正化に資する安全確認試験（低圧・高圧区分　他）
マイクログッド用発電所規制適正化のために必要な試験・評価
</t>
    <rPh sb="0" eb="2">
      <t>キセイ</t>
    </rPh>
    <rPh sb="2" eb="5">
      <t>テキセイカ</t>
    </rPh>
    <rPh sb="6" eb="7">
      <t>シ</t>
    </rPh>
    <rPh sb="9" eb="11">
      <t>アンゼン</t>
    </rPh>
    <rPh sb="11" eb="13">
      <t>カクニン</t>
    </rPh>
    <rPh sb="13" eb="15">
      <t>シケン</t>
    </rPh>
    <rPh sb="16" eb="18">
      <t>テイアツ</t>
    </rPh>
    <rPh sb="19" eb="21">
      <t>コウアツ</t>
    </rPh>
    <rPh sb="21" eb="23">
      <t>クブン</t>
    </rPh>
    <rPh sb="24" eb="25">
      <t>ホカ</t>
    </rPh>
    <rPh sb="34" eb="35">
      <t>ヨウ</t>
    </rPh>
    <rPh sb="35" eb="37">
      <t>ハツデン</t>
    </rPh>
    <rPh sb="37" eb="38">
      <t>ショ</t>
    </rPh>
    <rPh sb="38" eb="40">
      <t>キセイ</t>
    </rPh>
    <rPh sb="40" eb="43">
      <t>テキセイカ</t>
    </rPh>
    <rPh sb="47" eb="49">
      <t>ヒツヨウ</t>
    </rPh>
    <rPh sb="50" eb="52">
      <t>シケン</t>
    </rPh>
    <rPh sb="53" eb="55">
      <t>ヒョウカ</t>
    </rPh>
    <phoneticPr fontId="1"/>
  </si>
  <si>
    <t>35年間連続稼働を想定した評価
規制緩和対応は基本的にｼｽﾃﾑ稼働前</t>
    <rPh sb="2" eb="3">
      <t>ネン</t>
    </rPh>
    <rPh sb="3" eb="4">
      <t>カン</t>
    </rPh>
    <rPh sb="4" eb="6">
      <t>レンゾク</t>
    </rPh>
    <rPh sb="6" eb="8">
      <t>カドウ</t>
    </rPh>
    <rPh sb="9" eb="11">
      <t>ソウテイ</t>
    </rPh>
    <rPh sb="13" eb="15">
      <t>ヒョウカ</t>
    </rPh>
    <rPh sb="16" eb="18">
      <t>キセイ</t>
    </rPh>
    <rPh sb="18" eb="20">
      <t>カンワ</t>
    </rPh>
    <rPh sb="20" eb="22">
      <t>タイオウ</t>
    </rPh>
    <rPh sb="23" eb="26">
      <t>キホンテキ</t>
    </rPh>
    <rPh sb="31" eb="33">
      <t>カドウ</t>
    </rPh>
    <rPh sb="33" eb="34">
      <t>マエ</t>
    </rPh>
    <phoneticPr fontId="1"/>
  </si>
  <si>
    <t>各規制適正化対応は、システム内で稼働する各要素機器等に関連する規制適正化と個々の分野での適正化検討が必要となる可能性あり。システムとなった際の規制適正化と個々の分野毎にそれぞれに適正な組織が対応</t>
    <rPh sb="0" eb="1">
      <t>カク</t>
    </rPh>
    <rPh sb="1" eb="3">
      <t>キセイ</t>
    </rPh>
    <rPh sb="3" eb="6">
      <t>テキセイカ</t>
    </rPh>
    <rPh sb="6" eb="8">
      <t>タイオウ</t>
    </rPh>
    <rPh sb="37" eb="39">
      <t>ココ</t>
    </rPh>
    <rPh sb="40" eb="42">
      <t>ブンヤ</t>
    </rPh>
    <rPh sb="44" eb="47">
      <t>テキセイカ</t>
    </rPh>
    <rPh sb="47" eb="49">
      <t>ケントウ</t>
    </rPh>
    <rPh sb="50" eb="52">
      <t>ヒツヨウ</t>
    </rPh>
    <rPh sb="55" eb="58">
      <t>カノウセイ</t>
    </rPh>
    <rPh sb="69" eb="70">
      <t>サイ</t>
    </rPh>
    <rPh sb="71" eb="73">
      <t>キセイ</t>
    </rPh>
    <rPh sb="73" eb="76">
      <t>テキセイカ</t>
    </rPh>
    <rPh sb="77" eb="79">
      <t>ココ</t>
    </rPh>
    <rPh sb="80" eb="82">
      <t>ブンヤ</t>
    </rPh>
    <rPh sb="82" eb="83">
      <t>ゴト</t>
    </rPh>
    <rPh sb="89" eb="91">
      <t>テキセイ</t>
    </rPh>
    <rPh sb="92" eb="94">
      <t>ソシキ</t>
    </rPh>
    <rPh sb="95" eb="97">
      <t>タイオウ</t>
    </rPh>
    <phoneticPr fontId="1"/>
  </si>
  <si>
    <t>一体建屋内に電気、ガス、蓄エネ関係機器が一式設置できるようにしたい</t>
    <rPh sb="0" eb="2">
      <t>イッタイ</t>
    </rPh>
    <rPh sb="2" eb="4">
      <t>タテヤ</t>
    </rPh>
    <rPh sb="4" eb="5">
      <t>ナイ</t>
    </rPh>
    <rPh sb="6" eb="8">
      <t>デンキ</t>
    </rPh>
    <rPh sb="12" eb="13">
      <t>チク</t>
    </rPh>
    <rPh sb="15" eb="17">
      <t>カンケイ</t>
    </rPh>
    <rPh sb="17" eb="19">
      <t>キキ</t>
    </rPh>
    <rPh sb="20" eb="22">
      <t>イッシキ</t>
    </rPh>
    <rPh sb="22" eb="24">
      <t>セッチ</t>
    </rPh>
    <phoneticPr fontId="1"/>
  </si>
  <si>
    <t>マイクログリッド用発電システムの規制適正化
低圧・高圧区分
発電、送電・配電全て集約</t>
    <rPh sb="8" eb="9">
      <t>ヨウ</t>
    </rPh>
    <rPh sb="9" eb="11">
      <t>ハツデン</t>
    </rPh>
    <rPh sb="16" eb="18">
      <t>キセイ</t>
    </rPh>
    <rPh sb="18" eb="21">
      <t>テキセイカ</t>
    </rPh>
    <rPh sb="22" eb="24">
      <t>テイアツ</t>
    </rPh>
    <rPh sb="25" eb="27">
      <t>コウアツ</t>
    </rPh>
    <rPh sb="27" eb="29">
      <t>クブン</t>
    </rPh>
    <rPh sb="30" eb="32">
      <t>ハツデン</t>
    </rPh>
    <rPh sb="33" eb="35">
      <t>ソウデン</t>
    </rPh>
    <rPh sb="36" eb="38">
      <t>ハイデン</t>
    </rPh>
    <rPh sb="38" eb="39">
      <t>スベ</t>
    </rPh>
    <rPh sb="40" eb="42">
      <t>シュウヤク</t>
    </rPh>
    <phoneticPr fontId="1"/>
  </si>
  <si>
    <t>製品性能は既に流通品なので現行試験法等による機種選定の後、導入
地域エネルギーセンター用PVの性能に対する電気事業法の扱いを適正化することに対し、必要となるデータを確認もしくは取得して対応。実施時期は規制適正化から逆算（事業開始から3年間程度）</t>
    <rPh sb="0" eb="2">
      <t>セイヒン</t>
    </rPh>
    <rPh sb="2" eb="4">
      <t>セイノウ</t>
    </rPh>
    <rPh sb="5" eb="6">
      <t>スデ</t>
    </rPh>
    <rPh sb="7" eb="9">
      <t>リュウツウ</t>
    </rPh>
    <rPh sb="9" eb="10">
      <t>ヒン</t>
    </rPh>
    <rPh sb="13" eb="15">
      <t>ゲンコウ</t>
    </rPh>
    <rPh sb="15" eb="17">
      <t>シケン</t>
    </rPh>
    <rPh sb="17" eb="18">
      <t>ホウ</t>
    </rPh>
    <rPh sb="18" eb="19">
      <t>トウ</t>
    </rPh>
    <rPh sb="22" eb="24">
      <t>キシュ</t>
    </rPh>
    <rPh sb="24" eb="26">
      <t>センテイ</t>
    </rPh>
    <rPh sb="27" eb="28">
      <t>ノチ</t>
    </rPh>
    <rPh sb="29" eb="31">
      <t>ドウニュウ</t>
    </rPh>
    <rPh sb="33" eb="35">
      <t>チイキ</t>
    </rPh>
    <rPh sb="44" eb="45">
      <t>ヨウ</t>
    </rPh>
    <rPh sb="48" eb="50">
      <t>セイノウ</t>
    </rPh>
    <rPh sb="51" eb="52">
      <t>タイ</t>
    </rPh>
    <rPh sb="54" eb="56">
      <t>デンキ</t>
    </rPh>
    <rPh sb="56" eb="59">
      <t>ジギョウホウ</t>
    </rPh>
    <rPh sb="60" eb="61">
      <t>アツカ</t>
    </rPh>
    <rPh sb="63" eb="66">
      <t>テキセイカ</t>
    </rPh>
    <rPh sb="71" eb="72">
      <t>タイ</t>
    </rPh>
    <rPh sb="74" eb="76">
      <t>ヒツヨウ</t>
    </rPh>
    <rPh sb="83" eb="85">
      <t>カクニン</t>
    </rPh>
    <rPh sb="89" eb="91">
      <t>シュトク</t>
    </rPh>
    <rPh sb="93" eb="95">
      <t>タイオウ</t>
    </rPh>
    <rPh sb="96" eb="98">
      <t>ジッシ</t>
    </rPh>
    <rPh sb="98" eb="100">
      <t>ジキ</t>
    </rPh>
    <rPh sb="101" eb="103">
      <t>キセイ</t>
    </rPh>
    <rPh sb="103" eb="106">
      <t>テキセイカ</t>
    </rPh>
    <rPh sb="108" eb="110">
      <t>ギャクサン</t>
    </rPh>
    <rPh sb="111" eb="113">
      <t>ジギョウ</t>
    </rPh>
    <rPh sb="113" eb="115">
      <t>カイシ</t>
    </rPh>
    <rPh sb="118" eb="119">
      <t>ネン</t>
    </rPh>
    <rPh sb="119" eb="120">
      <t>カン</t>
    </rPh>
    <rPh sb="120" eb="122">
      <t>テイド</t>
    </rPh>
    <phoneticPr fontId="1"/>
  </si>
  <si>
    <t>電気事業法での扱い（一般か事業用か、複数の発電方式との連携　など）
不明点が対応できれば導入に対する問題無し
PVに対する基盤整備が必要になった場合には、別途予算化</t>
    <rPh sb="0" eb="2">
      <t>デンキ</t>
    </rPh>
    <rPh sb="2" eb="5">
      <t>ジギョウホウ</t>
    </rPh>
    <rPh sb="7" eb="8">
      <t>アツカ</t>
    </rPh>
    <rPh sb="10" eb="12">
      <t>イッパン</t>
    </rPh>
    <rPh sb="13" eb="15">
      <t>ジギョウ</t>
    </rPh>
    <rPh sb="15" eb="16">
      <t>ヨウ</t>
    </rPh>
    <rPh sb="18" eb="20">
      <t>フクスウ</t>
    </rPh>
    <rPh sb="21" eb="23">
      <t>ハツデン</t>
    </rPh>
    <rPh sb="23" eb="25">
      <t>ホウシキ</t>
    </rPh>
    <rPh sb="27" eb="29">
      <t>レンケイ</t>
    </rPh>
    <rPh sb="35" eb="38">
      <t>フメイテン</t>
    </rPh>
    <rPh sb="39" eb="41">
      <t>タイオウ</t>
    </rPh>
    <rPh sb="45" eb="47">
      <t>ドウニュウ</t>
    </rPh>
    <rPh sb="48" eb="49">
      <t>タイ</t>
    </rPh>
    <rPh sb="51" eb="53">
      <t>モンダイ</t>
    </rPh>
    <rPh sb="53" eb="54">
      <t>ナ</t>
    </rPh>
    <rPh sb="59" eb="60">
      <t>タイ</t>
    </rPh>
    <rPh sb="62" eb="64">
      <t>キバン</t>
    </rPh>
    <rPh sb="64" eb="66">
      <t>セイビ</t>
    </rPh>
    <rPh sb="67" eb="69">
      <t>ヒツヨウ</t>
    </rPh>
    <rPh sb="73" eb="75">
      <t>バアイ</t>
    </rPh>
    <rPh sb="78" eb="80">
      <t>ベット</t>
    </rPh>
    <rPh sb="80" eb="83">
      <t>ヨサンカ</t>
    </rPh>
    <phoneticPr fontId="1"/>
  </si>
  <si>
    <t>川以外の水流源として、上下水道など、未利用水流探索
水利問題：河川法（従属発電は登録制に緩和済み）
つくば市域では、河川だけで落差をとることは難しい、調整池と地形（段差）か使えないか？地下揚水で強制段差。水力発電技術はあるので場所探し。
水力発電のポテンシャルを持っている近隣県からの託送</t>
    <rPh sb="0" eb="1">
      <t>カワ</t>
    </rPh>
    <rPh sb="1" eb="3">
      <t>イガイ</t>
    </rPh>
    <rPh sb="4" eb="6">
      <t>スイリュウ</t>
    </rPh>
    <rPh sb="6" eb="7">
      <t>ゲン</t>
    </rPh>
    <rPh sb="11" eb="12">
      <t>ジョウ</t>
    </rPh>
    <rPh sb="13" eb="15">
      <t>スイドウ</t>
    </rPh>
    <rPh sb="18" eb="21">
      <t>ミリヨウ</t>
    </rPh>
    <rPh sb="21" eb="23">
      <t>スイリュウ</t>
    </rPh>
    <rPh sb="23" eb="25">
      <t>タンサク</t>
    </rPh>
    <rPh sb="60" eb="62">
      <t>カセン</t>
    </rPh>
    <rPh sb="65" eb="67">
      <t>ラクサ</t>
    </rPh>
    <rPh sb="73" eb="74">
      <t>ムズカ</t>
    </rPh>
    <rPh sb="77" eb="80">
      <t>チョウセイイケ</t>
    </rPh>
    <rPh sb="81" eb="83">
      <t>チケイ</t>
    </rPh>
    <rPh sb="84" eb="86">
      <t>ダンサ</t>
    </rPh>
    <rPh sb="88" eb="89">
      <t>ツカ</t>
    </rPh>
    <rPh sb="94" eb="96">
      <t>チカ</t>
    </rPh>
    <rPh sb="96" eb="98">
      <t>ヨウスイ</t>
    </rPh>
    <rPh sb="99" eb="101">
      <t>キョウセイ</t>
    </rPh>
    <rPh sb="101" eb="103">
      <t>ダンサ</t>
    </rPh>
    <rPh sb="104" eb="106">
      <t>スイリョク</t>
    </rPh>
    <rPh sb="106" eb="108">
      <t>ハツデン</t>
    </rPh>
    <rPh sb="108" eb="110">
      <t>ギジュツ</t>
    </rPh>
    <rPh sb="115" eb="117">
      <t>バショ</t>
    </rPh>
    <rPh sb="117" eb="118">
      <t>サガ</t>
    </rPh>
    <rPh sb="138" eb="140">
      <t>キンリン</t>
    </rPh>
    <phoneticPr fontId="1"/>
  </si>
  <si>
    <t>地域エネルギーセンターが扱う電力源として、バイオマス発電に対する規制などの確認のみ（特に問題は発見していない）</t>
    <rPh sb="0" eb="2">
      <t>チイキ</t>
    </rPh>
    <rPh sb="12" eb="13">
      <t>アツカ</t>
    </rPh>
    <rPh sb="14" eb="16">
      <t>デンリョク</t>
    </rPh>
    <rPh sb="16" eb="17">
      <t>ゲン</t>
    </rPh>
    <rPh sb="26" eb="28">
      <t>ハツデン</t>
    </rPh>
    <rPh sb="29" eb="30">
      <t>タイ</t>
    </rPh>
    <rPh sb="32" eb="34">
      <t>キセイ</t>
    </rPh>
    <rPh sb="37" eb="39">
      <t>カクニン</t>
    </rPh>
    <rPh sb="42" eb="43">
      <t>トク</t>
    </rPh>
    <rPh sb="44" eb="46">
      <t>モンダイ</t>
    </rPh>
    <rPh sb="47" eb="49">
      <t>ハッケン</t>
    </rPh>
    <phoneticPr fontId="1"/>
  </si>
  <si>
    <t>地域エネルギーセンターが扱う電力源として、小水力発電に対する規制などの確認のみ（特に問題は発見していない）</t>
    <rPh sb="21" eb="22">
      <t>ショウ</t>
    </rPh>
    <rPh sb="22" eb="24">
      <t>スイリョク</t>
    </rPh>
    <rPh sb="24" eb="26">
      <t>ハツデン</t>
    </rPh>
    <rPh sb="27" eb="28">
      <t>タイ</t>
    </rPh>
    <rPh sb="30" eb="32">
      <t>キセイ</t>
    </rPh>
    <rPh sb="35" eb="37">
      <t>カクニン</t>
    </rPh>
    <rPh sb="40" eb="41">
      <t>トク</t>
    </rPh>
    <rPh sb="42" eb="44">
      <t>モンダイ</t>
    </rPh>
    <rPh sb="45" eb="47">
      <t>ハッケン</t>
    </rPh>
    <phoneticPr fontId="1"/>
  </si>
  <si>
    <t>国際標準の適合性
電力調整で必要になる重要要素。
問題は値段、性能（耐久性含む）、排熱は低温熱発電の熱源に利用したのちに温水供給での再利用など</t>
    <rPh sb="0" eb="2">
      <t>コクサイ</t>
    </rPh>
    <rPh sb="2" eb="4">
      <t>ヒョウジュン</t>
    </rPh>
    <rPh sb="5" eb="8">
      <t>テキゴウセイ</t>
    </rPh>
    <rPh sb="9" eb="11">
      <t>デンリョク</t>
    </rPh>
    <rPh sb="11" eb="13">
      <t>チョウセイ</t>
    </rPh>
    <rPh sb="14" eb="16">
      <t>ヒツヨウ</t>
    </rPh>
    <rPh sb="19" eb="21">
      <t>ジュウヨウ</t>
    </rPh>
    <rPh sb="21" eb="23">
      <t>ヨウソ</t>
    </rPh>
    <rPh sb="25" eb="27">
      <t>モンダイ</t>
    </rPh>
    <rPh sb="28" eb="30">
      <t>ネダン</t>
    </rPh>
    <rPh sb="31" eb="33">
      <t>セイノウ</t>
    </rPh>
    <rPh sb="34" eb="37">
      <t>タイキュウセイ</t>
    </rPh>
    <rPh sb="37" eb="38">
      <t>フク</t>
    </rPh>
    <rPh sb="41" eb="43">
      <t>ハイネツ</t>
    </rPh>
    <rPh sb="44" eb="46">
      <t>テイオン</t>
    </rPh>
    <rPh sb="46" eb="47">
      <t>ネツ</t>
    </rPh>
    <rPh sb="47" eb="49">
      <t>ハツデン</t>
    </rPh>
    <rPh sb="50" eb="52">
      <t>ネツゲン</t>
    </rPh>
    <rPh sb="53" eb="55">
      <t>リヨウ</t>
    </rPh>
    <rPh sb="60" eb="62">
      <t>オンスイ</t>
    </rPh>
    <rPh sb="62" eb="64">
      <t>キョウキュウ</t>
    </rPh>
    <rPh sb="66" eb="69">
      <t>サイリヨウ</t>
    </rPh>
    <phoneticPr fontId="1"/>
  </si>
  <si>
    <t xml:space="preserve">炭素含有燃料（ﾒﾀﾉｰﾙ水など）でSOFC発電し、排熱を利用してISプロセスで水素製造はあり？
</t>
    <rPh sb="0" eb="2">
      <t>タンソ</t>
    </rPh>
    <rPh sb="2" eb="4">
      <t>ガンユウ</t>
    </rPh>
    <rPh sb="4" eb="6">
      <t>ネンリョウ</t>
    </rPh>
    <rPh sb="12" eb="13">
      <t>スイ</t>
    </rPh>
    <rPh sb="21" eb="23">
      <t>ハツデン</t>
    </rPh>
    <rPh sb="25" eb="27">
      <t>ハイネツ</t>
    </rPh>
    <rPh sb="28" eb="30">
      <t>リヨウ</t>
    </rPh>
    <rPh sb="39" eb="41">
      <t>スイソ</t>
    </rPh>
    <rPh sb="41" eb="43">
      <t>セイゾウ</t>
    </rPh>
    <phoneticPr fontId="1"/>
  </si>
  <si>
    <t xml:space="preserve">圧力区分の検討必要（高圧か1MPa以下か）
20年以上の必要寿命に対する吸蔵・放出の耐久性（吸蔵合金容器の耐久性を含む）
</t>
    <rPh sb="0" eb="2">
      <t>アツリョク</t>
    </rPh>
    <rPh sb="2" eb="4">
      <t>クブン</t>
    </rPh>
    <rPh sb="5" eb="7">
      <t>ケントウ</t>
    </rPh>
    <rPh sb="7" eb="9">
      <t>ヒツヨウ</t>
    </rPh>
    <rPh sb="10" eb="12">
      <t>コウアツ</t>
    </rPh>
    <rPh sb="17" eb="19">
      <t>イカ</t>
    </rPh>
    <rPh sb="24" eb="25">
      <t>ネン</t>
    </rPh>
    <rPh sb="25" eb="27">
      <t>イジョウ</t>
    </rPh>
    <rPh sb="28" eb="30">
      <t>ヒツヨウ</t>
    </rPh>
    <rPh sb="30" eb="32">
      <t>ジュミョウ</t>
    </rPh>
    <rPh sb="33" eb="34">
      <t>タイ</t>
    </rPh>
    <rPh sb="36" eb="38">
      <t>キュウゾウ</t>
    </rPh>
    <rPh sb="39" eb="41">
      <t>ホウシュツ</t>
    </rPh>
    <rPh sb="42" eb="44">
      <t>タイキュウ</t>
    </rPh>
    <rPh sb="44" eb="45">
      <t>セイ</t>
    </rPh>
    <rPh sb="46" eb="48">
      <t>キュウゾウ</t>
    </rPh>
    <rPh sb="48" eb="50">
      <t>ゴウキン</t>
    </rPh>
    <rPh sb="50" eb="52">
      <t>ヨウキ</t>
    </rPh>
    <rPh sb="53" eb="56">
      <t>タイキュウセイ</t>
    </rPh>
    <rPh sb="57" eb="58">
      <t>フク</t>
    </rPh>
    <phoneticPr fontId="1"/>
  </si>
  <si>
    <t>高圧ガス保安法
（消防法・建築基準法）</t>
    <rPh sb="0" eb="2">
      <t>コウアツ</t>
    </rPh>
    <rPh sb="4" eb="7">
      <t>ホアンホウ</t>
    </rPh>
    <rPh sb="10" eb="13">
      <t>ショウボウホウ</t>
    </rPh>
    <rPh sb="14" eb="16">
      <t>ケンチク</t>
    </rPh>
    <rPh sb="16" eb="19">
      <t>キジュンホウ</t>
    </rPh>
    <phoneticPr fontId="1"/>
  </si>
  <si>
    <t>METI
（総務省・MLIT）</t>
    <rPh sb="6" eb="9">
      <t>ソウムショウ</t>
    </rPh>
    <phoneticPr fontId="1"/>
  </si>
  <si>
    <t>以下は、基本的には製品として存在する（地域エネルギーセンターでの利用に適した状態に調整する必要あり）、またはそれに近い状態が大半</t>
    <rPh sb="0" eb="2">
      <t>イカ</t>
    </rPh>
    <rPh sb="4" eb="7">
      <t>キホンテキ</t>
    </rPh>
    <rPh sb="9" eb="11">
      <t>セイヒン</t>
    </rPh>
    <rPh sb="14" eb="16">
      <t>ソンザイ</t>
    </rPh>
    <rPh sb="19" eb="21">
      <t>チイキ</t>
    </rPh>
    <rPh sb="32" eb="34">
      <t>リヨウ</t>
    </rPh>
    <rPh sb="35" eb="36">
      <t>テキ</t>
    </rPh>
    <rPh sb="38" eb="40">
      <t>ジョウタイ</t>
    </rPh>
    <rPh sb="41" eb="43">
      <t>チョウセイ</t>
    </rPh>
    <rPh sb="45" eb="47">
      <t>ヒツヨウ</t>
    </rPh>
    <rPh sb="57" eb="58">
      <t>チカ</t>
    </rPh>
    <rPh sb="59" eb="61">
      <t>ジョウタイ</t>
    </rPh>
    <rPh sb="62" eb="64">
      <t>タイハン</t>
    </rPh>
    <phoneticPr fontId="1"/>
  </si>
  <si>
    <t>設備費</t>
    <rPh sb="0" eb="2">
      <t>セツビ</t>
    </rPh>
    <rPh sb="2" eb="3">
      <t>ヒ</t>
    </rPh>
    <phoneticPr fontId="3"/>
  </si>
  <si>
    <t>単位：千円</t>
    <rPh sb="0" eb="2">
      <t>タンイ</t>
    </rPh>
    <rPh sb="3" eb="5">
      <t>センエン</t>
    </rPh>
    <phoneticPr fontId="3"/>
  </si>
  <si>
    <t>建物費</t>
    <rPh sb="0" eb="2">
      <t>タテモノ</t>
    </rPh>
    <rPh sb="2" eb="3">
      <t>ヒ</t>
    </rPh>
    <phoneticPr fontId="3"/>
  </si>
  <si>
    <t>初年度費用（地域エネルギーセンター費用のみ；規制適正化などの活動費含まず）</t>
    <rPh sb="0" eb="3">
      <t>ショネンド</t>
    </rPh>
    <rPh sb="3" eb="5">
      <t>ヒヨウ</t>
    </rPh>
    <rPh sb="6" eb="8">
      <t>チイキ</t>
    </rPh>
    <rPh sb="17" eb="19">
      <t>ヒヨウ</t>
    </rPh>
    <rPh sb="22" eb="24">
      <t>キセイ</t>
    </rPh>
    <rPh sb="24" eb="27">
      <t>テキセイカ</t>
    </rPh>
    <rPh sb="30" eb="32">
      <t>カツドウ</t>
    </rPh>
    <rPh sb="32" eb="33">
      <t>ヒ</t>
    </rPh>
    <rPh sb="33" eb="34">
      <t>フク</t>
    </rPh>
    <phoneticPr fontId="3"/>
  </si>
  <si>
    <t>人件費（2名での運用）</t>
    <rPh sb="0" eb="3">
      <t>ジンケンヒ</t>
    </rPh>
    <rPh sb="5" eb="6">
      <t>メイ</t>
    </rPh>
    <rPh sb="8" eb="10">
      <t>ウンヨウ</t>
    </rPh>
    <phoneticPr fontId="3"/>
  </si>
  <si>
    <t>保守費（設備費の1割+建物）</t>
    <rPh sb="0" eb="2">
      <t>ホシュ</t>
    </rPh>
    <rPh sb="2" eb="3">
      <t>ヒ</t>
    </rPh>
    <rPh sb="4" eb="6">
      <t>セツビ</t>
    </rPh>
    <rPh sb="6" eb="7">
      <t>ヒ</t>
    </rPh>
    <rPh sb="9" eb="10">
      <t>ワリ</t>
    </rPh>
    <rPh sb="11" eb="13">
      <t>タテモノ</t>
    </rPh>
    <phoneticPr fontId="3"/>
  </si>
  <si>
    <t>公租公課（税率1.4%と仮定）</t>
    <rPh sb="0" eb="2">
      <t>コウソ</t>
    </rPh>
    <rPh sb="2" eb="4">
      <t>コウカ</t>
    </rPh>
    <rPh sb="5" eb="7">
      <t>ゼイリツ</t>
    </rPh>
    <rPh sb="12" eb="14">
      <t>カテイ</t>
    </rPh>
    <phoneticPr fontId="3"/>
  </si>
  <si>
    <t>支出（土地代含まず）</t>
    <rPh sb="0" eb="2">
      <t>シシュツ</t>
    </rPh>
    <rPh sb="3" eb="6">
      <t>トチダイ</t>
    </rPh>
    <rPh sb="6" eb="7">
      <t>フク</t>
    </rPh>
    <phoneticPr fontId="3"/>
  </si>
  <si>
    <t>合計</t>
    <rPh sb="0" eb="2">
      <t>ゴウケイ</t>
    </rPh>
    <phoneticPr fontId="3"/>
  </si>
  <si>
    <t>項目</t>
    <rPh sb="0" eb="2">
      <t>コウモク</t>
    </rPh>
    <phoneticPr fontId="3"/>
  </si>
  <si>
    <t>想定金額</t>
    <rPh sb="0" eb="2">
      <t>ソウテイ</t>
    </rPh>
    <rPh sb="2" eb="4">
      <t>キンガク</t>
    </rPh>
    <phoneticPr fontId="3"/>
  </si>
  <si>
    <t>収入</t>
    <rPh sb="0" eb="2">
      <t>シュウニュウ</t>
    </rPh>
    <phoneticPr fontId="3"/>
  </si>
  <si>
    <t>金額</t>
    <rPh sb="0" eb="2">
      <t>キンガク</t>
    </rPh>
    <phoneticPr fontId="3"/>
  </si>
  <si>
    <t>電気代（1万円×12ヶ月×200軒）</t>
    <rPh sb="0" eb="2">
      <t>デンキ</t>
    </rPh>
    <rPh sb="2" eb="3">
      <t>ダイ</t>
    </rPh>
    <rPh sb="5" eb="7">
      <t>マンエン</t>
    </rPh>
    <rPh sb="11" eb="12">
      <t>ゲツ</t>
    </rPh>
    <rPh sb="16" eb="17">
      <t>ケン</t>
    </rPh>
    <phoneticPr fontId="3"/>
  </si>
  <si>
    <t>2年目以降（償却未考慮：固定資産税も同様）</t>
    <rPh sb="1" eb="3">
      <t>ネンメ</t>
    </rPh>
    <rPh sb="3" eb="5">
      <t>イコウ</t>
    </rPh>
    <rPh sb="6" eb="8">
      <t>ショウキャク</t>
    </rPh>
    <rPh sb="8" eb="9">
      <t>ミ</t>
    </rPh>
    <rPh sb="9" eb="11">
      <t>コウリョ</t>
    </rPh>
    <rPh sb="12" eb="14">
      <t>コテイ</t>
    </rPh>
    <rPh sb="14" eb="17">
      <t>シサンゼイ</t>
    </rPh>
    <rPh sb="18" eb="20">
      <t>ドウヨウ</t>
    </rPh>
    <phoneticPr fontId="3"/>
  </si>
  <si>
    <t>200軒ケース</t>
    <rPh sb="3" eb="4">
      <t>ケン</t>
    </rPh>
    <phoneticPr fontId="3"/>
  </si>
  <si>
    <t>軒ケース</t>
    <rPh sb="0" eb="1">
      <t>ケン</t>
    </rPh>
    <phoneticPr fontId="3"/>
  </si>
  <si>
    <t>見学料金(1万円/月）</t>
    <rPh sb="0" eb="4">
      <t>ケンガクリョウキン</t>
    </rPh>
    <rPh sb="6" eb="8">
      <t>マンエン</t>
    </rPh>
    <rPh sb="9" eb="10">
      <t>ツキ</t>
    </rPh>
    <phoneticPr fontId="3"/>
  </si>
  <si>
    <t>建物費（エネルギーセンター）</t>
    <rPh sb="0" eb="2">
      <t>タテモノ</t>
    </rPh>
    <rPh sb="2" eb="3">
      <t>ヒ</t>
    </rPh>
    <phoneticPr fontId="3"/>
  </si>
  <si>
    <t>建物費（戸建て住宅）2500万円/戸</t>
    <rPh sb="0" eb="2">
      <t>タテモノ</t>
    </rPh>
    <rPh sb="2" eb="3">
      <t>ヒ</t>
    </rPh>
    <rPh sb="4" eb="6">
      <t>コダ</t>
    </rPh>
    <rPh sb="7" eb="9">
      <t>ジュウタク</t>
    </rPh>
    <rPh sb="14" eb="16">
      <t>マンエン</t>
    </rPh>
    <rPh sb="17" eb="18">
      <t>コ</t>
    </rPh>
    <phoneticPr fontId="3"/>
  </si>
  <si>
    <t>水素代（7万円/台/年）200軒+5%</t>
    <rPh sb="0" eb="2">
      <t>スイソ</t>
    </rPh>
    <rPh sb="2" eb="3">
      <t>ダイ</t>
    </rPh>
    <rPh sb="5" eb="7">
      <t>マンエン</t>
    </rPh>
    <rPh sb="8" eb="9">
      <t>ダイ</t>
    </rPh>
    <rPh sb="10" eb="11">
      <t>ネン</t>
    </rPh>
    <rPh sb="15" eb="16">
      <t>ケン</t>
    </rPh>
    <phoneticPr fontId="3"/>
  </si>
  <si>
    <t>家賃（8万円/月*200戸）</t>
    <rPh sb="0" eb="2">
      <t>ヤチン</t>
    </rPh>
    <rPh sb="4" eb="6">
      <t>マンエン</t>
    </rPh>
    <rPh sb="7" eb="8">
      <t>ツキ</t>
    </rPh>
    <rPh sb="12" eb="13">
      <t>コ</t>
    </rPh>
    <phoneticPr fontId="3"/>
  </si>
  <si>
    <t>合計</t>
    <rPh sb="0" eb="2">
      <t>ゴウケイ</t>
    </rPh>
    <phoneticPr fontId="3"/>
  </si>
  <si>
    <t>500軒ケース</t>
    <rPh sb="3" eb="4">
      <t>ケン</t>
    </rPh>
    <phoneticPr fontId="3"/>
  </si>
  <si>
    <t>ホロニズム・タウン収支計算</t>
    <rPh sb="9" eb="11">
      <t>シュウシ</t>
    </rPh>
    <rPh sb="11" eb="13">
      <t>ケイサン</t>
    </rPh>
    <phoneticPr fontId="3"/>
  </si>
  <si>
    <t>1000軒ケース</t>
    <rPh sb="4" eb="5">
      <t>ケン</t>
    </rPh>
    <phoneticPr fontId="3"/>
  </si>
  <si>
    <t>電気代（1万円×12ヶ月×1000軒）</t>
    <rPh sb="0" eb="2">
      <t>デンキ</t>
    </rPh>
    <rPh sb="2" eb="3">
      <t>ダイ</t>
    </rPh>
    <rPh sb="5" eb="7">
      <t>マンエン</t>
    </rPh>
    <rPh sb="11" eb="12">
      <t>ゲツ</t>
    </rPh>
    <rPh sb="17" eb="18">
      <t>ケン</t>
    </rPh>
    <phoneticPr fontId="3"/>
  </si>
  <si>
    <t>水素代（7万円/台/年）1000軒+5%</t>
    <rPh sb="0" eb="2">
      <t>スイソ</t>
    </rPh>
    <rPh sb="2" eb="3">
      <t>ダイ</t>
    </rPh>
    <rPh sb="5" eb="7">
      <t>マンエン</t>
    </rPh>
    <rPh sb="8" eb="9">
      <t>ダイ</t>
    </rPh>
    <rPh sb="10" eb="11">
      <t>ネン</t>
    </rPh>
    <rPh sb="16" eb="17">
      <t>ケン</t>
    </rPh>
    <phoneticPr fontId="3"/>
  </si>
  <si>
    <t>電気代（1万円×12ヶ月×500軒）</t>
    <rPh sb="0" eb="2">
      <t>デンキ</t>
    </rPh>
    <rPh sb="2" eb="3">
      <t>ダイ</t>
    </rPh>
    <rPh sb="5" eb="7">
      <t>マンエン</t>
    </rPh>
    <rPh sb="11" eb="12">
      <t>ゲツ</t>
    </rPh>
    <rPh sb="16" eb="17">
      <t>ケン</t>
    </rPh>
    <phoneticPr fontId="3"/>
  </si>
  <si>
    <t>水素代（7万円/台/年）500軒+5%</t>
    <rPh sb="0" eb="2">
      <t>スイソ</t>
    </rPh>
    <rPh sb="2" eb="3">
      <t>ダイ</t>
    </rPh>
    <rPh sb="5" eb="7">
      <t>マンエン</t>
    </rPh>
    <rPh sb="8" eb="9">
      <t>ダイ</t>
    </rPh>
    <rPh sb="10" eb="11">
      <t>ネン</t>
    </rPh>
    <rPh sb="15" eb="16">
      <t>ケン</t>
    </rPh>
    <phoneticPr fontId="3"/>
  </si>
  <si>
    <t>家賃（8万円/月*500戸）</t>
    <rPh sb="0" eb="2">
      <t>ヤチン</t>
    </rPh>
    <rPh sb="4" eb="6">
      <t>マンエン</t>
    </rPh>
    <rPh sb="7" eb="8">
      <t>ツキ</t>
    </rPh>
    <rPh sb="12" eb="13">
      <t>コ</t>
    </rPh>
    <phoneticPr fontId="3"/>
  </si>
  <si>
    <t>家賃（8万円/月*1000戸）</t>
    <rPh sb="0" eb="2">
      <t>ヤチン</t>
    </rPh>
    <rPh sb="4" eb="6">
      <t>マンエン</t>
    </rPh>
    <rPh sb="7" eb="8">
      <t>ツキ</t>
    </rPh>
    <rPh sb="13" eb="14">
      <t>コ</t>
    </rPh>
    <phoneticPr fontId="3"/>
  </si>
  <si>
    <t>水素代（7万円/台/年）10200軒+5%</t>
    <rPh sb="0" eb="2">
      <t>スイソ</t>
    </rPh>
    <rPh sb="2" eb="3">
      <t>ダイ</t>
    </rPh>
    <rPh sb="5" eb="7">
      <t>マンエン</t>
    </rPh>
    <rPh sb="8" eb="9">
      <t>ダイ</t>
    </rPh>
    <rPh sb="10" eb="11">
      <t>ネン</t>
    </rPh>
    <rPh sb="17" eb="18">
      <t>ケン</t>
    </rPh>
    <phoneticPr fontId="3"/>
  </si>
  <si>
    <t>設備費（200軒仕様の1.5倍と仮定）</t>
    <rPh sb="0" eb="2">
      <t>セツビ</t>
    </rPh>
    <rPh sb="2" eb="3">
      <t>ヒ</t>
    </rPh>
    <rPh sb="7" eb="8">
      <t>ケン</t>
    </rPh>
    <rPh sb="8" eb="10">
      <t>シヨウ</t>
    </rPh>
    <rPh sb="14" eb="15">
      <t>バイ</t>
    </rPh>
    <rPh sb="16" eb="18">
      <t>カテイ</t>
    </rPh>
    <phoneticPr fontId="3"/>
  </si>
  <si>
    <t>設備費（200軒仕様の2倍と仮定）</t>
    <rPh sb="0" eb="2">
      <t>セツビ</t>
    </rPh>
    <rPh sb="2" eb="3">
      <t>ヒ</t>
    </rPh>
    <rPh sb="7" eb="8">
      <t>ケン</t>
    </rPh>
    <rPh sb="8" eb="10">
      <t>シヨウ</t>
    </rPh>
    <rPh sb="12" eb="13">
      <t>バイ</t>
    </rPh>
    <rPh sb="14" eb="16">
      <t>カテイ</t>
    </rPh>
    <phoneticPr fontId="3"/>
  </si>
  <si>
    <t>設備費（200軒仕様の1.5倍と仮定）</t>
    <rPh sb="0" eb="2">
      <t>セツビ</t>
    </rPh>
    <rPh sb="2" eb="3">
      <t>ヒ</t>
    </rPh>
    <phoneticPr fontId="3"/>
  </si>
  <si>
    <t>建物費（200軒仕様の1.5倍と仮定）</t>
    <rPh sb="0" eb="2">
      <t>タテモノ</t>
    </rPh>
    <rPh sb="2" eb="3">
      <t>ヒ</t>
    </rPh>
    <phoneticPr fontId="3"/>
  </si>
  <si>
    <t>設備費（200軒仕様の2倍と仮定）</t>
    <rPh sb="0" eb="2">
      <t>セツビ</t>
    </rPh>
    <rPh sb="2" eb="3">
      <t>ヒ</t>
    </rPh>
    <phoneticPr fontId="3"/>
  </si>
  <si>
    <t>建物費（200軒仕様の2倍と仮定）</t>
    <rPh sb="0" eb="2">
      <t>タテモノ</t>
    </rPh>
    <rPh sb="2" eb="3">
      <t>ヒ</t>
    </rPh>
    <phoneticPr fontId="3"/>
  </si>
  <si>
    <t>初号機収支（200軒ケース）</t>
    <rPh sb="0" eb="3">
      <t>ショゴウキ</t>
    </rPh>
    <rPh sb="3" eb="5">
      <t>シュウシ</t>
    </rPh>
    <rPh sb="9" eb="10">
      <t>ケン</t>
    </rPh>
    <phoneticPr fontId="3"/>
  </si>
  <si>
    <t>初号機収支（500軒ケース）</t>
    <rPh sb="0" eb="3">
      <t>ショゴウキ</t>
    </rPh>
    <rPh sb="3" eb="5">
      <t>シュウシ</t>
    </rPh>
    <rPh sb="9" eb="10">
      <t>ケン</t>
    </rPh>
    <phoneticPr fontId="3"/>
  </si>
  <si>
    <t>初号機収支（1000軒ケース）</t>
    <rPh sb="0" eb="3">
      <t>ショゴウキ</t>
    </rPh>
    <rPh sb="3" eb="5">
      <t>シュウシ</t>
    </rPh>
    <rPh sb="10" eb="11">
      <t>ケン</t>
    </rPh>
    <phoneticPr fontId="3"/>
  </si>
  <si>
    <t>2号機以降の収支：地域エネルギーセンター価格5億円（200軒ケース）</t>
    <rPh sb="1" eb="3">
      <t>ゴウキ</t>
    </rPh>
    <rPh sb="3" eb="5">
      <t>イコウ</t>
    </rPh>
    <rPh sb="6" eb="8">
      <t>シュウシ</t>
    </rPh>
    <rPh sb="9" eb="11">
      <t>チイキ</t>
    </rPh>
    <rPh sb="20" eb="22">
      <t>カカク</t>
    </rPh>
    <rPh sb="23" eb="25">
      <t>オクエン</t>
    </rPh>
    <rPh sb="29" eb="30">
      <t>ケン</t>
    </rPh>
    <phoneticPr fontId="3"/>
  </si>
  <si>
    <t>2号機以降の収支：地域エネルギーセンター価格5億円（1000軒ケース）</t>
    <rPh sb="1" eb="3">
      <t>ゴウキ</t>
    </rPh>
    <rPh sb="3" eb="5">
      <t>イコウ</t>
    </rPh>
    <rPh sb="6" eb="8">
      <t>シュウシ</t>
    </rPh>
    <rPh sb="9" eb="11">
      <t>チイキ</t>
    </rPh>
    <rPh sb="20" eb="22">
      <t>カカク</t>
    </rPh>
    <rPh sb="23" eb="25">
      <t>オクエン</t>
    </rPh>
    <rPh sb="30" eb="31">
      <t>ケン</t>
    </rPh>
    <phoneticPr fontId="3"/>
  </si>
  <si>
    <t>2号機以降の収支：地域エネルギーセンター価格5億円（500軒ケース）</t>
    <rPh sb="1" eb="3">
      <t>ゴウキ</t>
    </rPh>
    <rPh sb="3" eb="5">
      <t>イコウ</t>
    </rPh>
    <rPh sb="6" eb="8">
      <t>シュウシ</t>
    </rPh>
    <rPh sb="9" eb="11">
      <t>チイキ</t>
    </rPh>
    <rPh sb="20" eb="22">
      <t>カカク</t>
    </rPh>
    <rPh sb="23" eb="25">
      <t>オクエン</t>
    </rPh>
    <rPh sb="29" eb="30">
      <t>ケン</t>
    </rPh>
    <phoneticPr fontId="3"/>
  </si>
  <si>
    <r>
      <rPr>
        <sz val="12"/>
        <color rgb="FF0000FF"/>
        <rFont val="ＭＳ ゴシック"/>
        <family val="3"/>
        <charset val="128"/>
      </rPr>
      <t>ホロニズム・タウン収支計算</t>
    </r>
    <r>
      <rPr>
        <sz val="10"/>
        <color theme="1"/>
        <rFont val="ＭＳ ゴシック"/>
        <family val="3"/>
        <charset val="128"/>
      </rPr>
      <t>（土地代および土地の固定資産税含まず、全戸賃貸住宅　等、抜けだらけの資料をお詫びします）</t>
    </r>
    <rPh sb="9" eb="11">
      <t>シュウシ</t>
    </rPh>
    <rPh sb="11" eb="13">
      <t>ケイサン</t>
    </rPh>
    <rPh sb="14" eb="17">
      <t>トチダイ</t>
    </rPh>
    <rPh sb="20" eb="22">
      <t>トチ</t>
    </rPh>
    <rPh sb="23" eb="25">
      <t>コテイ</t>
    </rPh>
    <rPh sb="25" eb="28">
      <t>シサンゼイ</t>
    </rPh>
    <rPh sb="28" eb="29">
      <t>フク</t>
    </rPh>
    <rPh sb="32" eb="34">
      <t>ゼンコ</t>
    </rPh>
    <rPh sb="34" eb="36">
      <t>チンタイ</t>
    </rPh>
    <rPh sb="36" eb="38">
      <t>ジュウタク</t>
    </rPh>
    <rPh sb="39" eb="40">
      <t>ナド</t>
    </rPh>
    <rPh sb="41" eb="42">
      <t>ヌ</t>
    </rPh>
    <rPh sb="47" eb="49">
      <t>シリョウ</t>
    </rPh>
    <rPh sb="51" eb="52">
      <t>ワ</t>
    </rPh>
    <phoneticPr fontId="3"/>
  </si>
  <si>
    <t>単年度収支差</t>
    <rPh sb="0" eb="3">
      <t>タンネンド</t>
    </rPh>
    <rPh sb="3" eb="5">
      <t>シュウシ</t>
    </rPh>
    <rPh sb="5" eb="6">
      <t>サ</t>
    </rPh>
    <phoneticPr fontId="3"/>
  </si>
  <si>
    <t>初号機は200世帯のエネルギー管理では回収不能</t>
    <rPh sb="0" eb="3">
      <t>ショゴウキ</t>
    </rPh>
    <rPh sb="7" eb="9">
      <t>セタイ</t>
    </rPh>
    <rPh sb="15" eb="17">
      <t>カンリ</t>
    </rPh>
    <rPh sb="19" eb="21">
      <t>カイシュウ</t>
    </rPh>
    <rPh sb="21" eb="23">
      <t>フノウ</t>
    </rPh>
    <phoneticPr fontId="3"/>
  </si>
  <si>
    <t>初号機は500世帯のエネルギー管理では回収不能</t>
    <rPh sb="0" eb="3">
      <t>ショゴウキ</t>
    </rPh>
    <rPh sb="7" eb="9">
      <t>セタイ</t>
    </rPh>
    <rPh sb="15" eb="17">
      <t>カンリ</t>
    </rPh>
    <rPh sb="19" eb="21">
      <t>カイシュウ</t>
    </rPh>
    <rPh sb="21" eb="23">
      <t>フノウ</t>
    </rPh>
    <phoneticPr fontId="3"/>
  </si>
  <si>
    <t>初年度の収支差を考慮せず、2年目以降の収支差のみで設備費と建物費のみの回収年を算出（正しくない計算で申し訳ありません）
地域エネルギーセンター費用：初号機は25億円＋建物代と仮定、2号機以降は4億円＋建物代と仮定（小規模タウンの大量普及を想定すると、金額はもっと下げる必要有り）</t>
    <rPh sb="0" eb="3">
      <t>ショネンド</t>
    </rPh>
    <rPh sb="4" eb="7">
      <t>シュウシサ</t>
    </rPh>
    <rPh sb="8" eb="10">
      <t>コウリョ</t>
    </rPh>
    <rPh sb="14" eb="16">
      <t>ネンメ</t>
    </rPh>
    <rPh sb="16" eb="18">
      <t>イコウ</t>
    </rPh>
    <rPh sb="19" eb="22">
      <t>シュウシサ</t>
    </rPh>
    <rPh sb="25" eb="27">
      <t>セツビ</t>
    </rPh>
    <rPh sb="27" eb="28">
      <t>ヒ</t>
    </rPh>
    <rPh sb="29" eb="31">
      <t>タテモノ</t>
    </rPh>
    <rPh sb="31" eb="32">
      <t>ヒ</t>
    </rPh>
    <rPh sb="35" eb="37">
      <t>カイシュウ</t>
    </rPh>
    <rPh sb="37" eb="38">
      <t>ネン</t>
    </rPh>
    <rPh sb="39" eb="41">
      <t>サンシュツ</t>
    </rPh>
    <rPh sb="42" eb="43">
      <t>タダ</t>
    </rPh>
    <rPh sb="47" eb="49">
      <t>ケイサン</t>
    </rPh>
    <rPh sb="50" eb="51">
      <t>モウ</t>
    </rPh>
    <rPh sb="52" eb="53">
      <t>ワケ</t>
    </rPh>
    <rPh sb="60" eb="62">
      <t>チイキ</t>
    </rPh>
    <rPh sb="71" eb="73">
      <t>ヒヨウ</t>
    </rPh>
    <rPh sb="74" eb="77">
      <t>ショゴウキ</t>
    </rPh>
    <rPh sb="80" eb="82">
      <t>オクエン</t>
    </rPh>
    <rPh sb="83" eb="85">
      <t>タテモノ</t>
    </rPh>
    <rPh sb="85" eb="86">
      <t>ダイ</t>
    </rPh>
    <rPh sb="87" eb="89">
      <t>カテイ</t>
    </rPh>
    <rPh sb="91" eb="95">
      <t>ゴウキイコウ</t>
    </rPh>
    <rPh sb="97" eb="99">
      <t>オクエン</t>
    </rPh>
    <rPh sb="100" eb="102">
      <t>タテモノ</t>
    </rPh>
    <rPh sb="102" eb="103">
      <t>ダイ</t>
    </rPh>
    <rPh sb="104" eb="106">
      <t>カテイ</t>
    </rPh>
    <rPh sb="107" eb="110">
      <t>ショウキボ</t>
    </rPh>
    <rPh sb="114" eb="116">
      <t>タイリョウ</t>
    </rPh>
    <rPh sb="116" eb="118">
      <t>フキュウ</t>
    </rPh>
    <rPh sb="119" eb="121">
      <t>ソウテイ</t>
    </rPh>
    <rPh sb="125" eb="127">
      <t>キンガク</t>
    </rPh>
    <rPh sb="131" eb="132">
      <t>サ</t>
    </rPh>
    <rPh sb="134" eb="136">
      <t>ヒツヨウ</t>
    </rPh>
    <rPh sb="136" eb="137">
      <t>ア</t>
    </rPh>
    <phoneticPr fontId="3"/>
  </si>
  <si>
    <t>回収不能</t>
    <rPh sb="0" eb="2">
      <t>カイシュウ</t>
    </rPh>
    <rPh sb="2" eb="4">
      <t>フノウ</t>
    </rPh>
    <phoneticPr fontId="3"/>
  </si>
  <si>
    <t>単年度収支差（収入－支出）</t>
    <rPh sb="0" eb="3">
      <t>タンネンド</t>
    </rPh>
    <rPh sb="3" eb="5">
      <t>シュウシ</t>
    </rPh>
    <rPh sb="5" eb="6">
      <t>サ</t>
    </rPh>
    <rPh sb="7" eb="9">
      <t>シュウニュウ</t>
    </rPh>
    <rPh sb="10" eb="12">
      <t>シシュツ</t>
    </rPh>
    <phoneticPr fontId="3"/>
  </si>
  <si>
    <t>回収年(設備費＋建物費）/単年度収支差）</t>
    <rPh sb="0" eb="2">
      <t>カイシュウ</t>
    </rPh>
    <rPh sb="2" eb="3">
      <t>ネン</t>
    </rPh>
    <rPh sb="4" eb="7">
      <t>セツビヒ</t>
    </rPh>
    <rPh sb="8" eb="10">
      <t>タテモノ</t>
    </rPh>
    <rPh sb="10" eb="11">
      <t>ヒ</t>
    </rPh>
    <rPh sb="13" eb="16">
      <t>タンネンド</t>
    </rPh>
    <rPh sb="16" eb="18">
      <t>シュウシ</t>
    </rPh>
    <rPh sb="18" eb="19">
      <t>サ</t>
    </rPh>
    <phoneticPr fontId="3"/>
  </si>
  <si>
    <t>初号機は1000世帯のエネルギー管理では149年間で回収可能</t>
    <rPh sb="0" eb="3">
      <t>ショゴウキ</t>
    </rPh>
    <rPh sb="8" eb="10">
      <t>セタイ</t>
    </rPh>
    <rPh sb="16" eb="18">
      <t>カンリ</t>
    </rPh>
    <rPh sb="23" eb="25">
      <t>ネンカン</t>
    </rPh>
    <rPh sb="26" eb="28">
      <t>カイシュウ</t>
    </rPh>
    <rPh sb="28" eb="30">
      <t>カノウ</t>
    </rPh>
    <phoneticPr fontId="3"/>
  </si>
  <si>
    <t>実質回収不能</t>
    <rPh sb="0" eb="2">
      <t>ジッシツ</t>
    </rPh>
    <rPh sb="2" eb="4">
      <t>カイシュウ</t>
    </rPh>
    <rPh sb="4" eb="6">
      <t>フノウ</t>
    </rPh>
    <phoneticPr fontId="3"/>
  </si>
  <si>
    <t>2号機以降は200世帯のエネルギー管理では59年間で回収可能・・・</t>
    <rPh sb="1" eb="3">
      <t>ゴウキ</t>
    </rPh>
    <rPh sb="3" eb="5">
      <t>イコウ</t>
    </rPh>
    <rPh sb="9" eb="11">
      <t>セタイ</t>
    </rPh>
    <rPh sb="17" eb="19">
      <t>カンリ</t>
    </rPh>
    <rPh sb="23" eb="25">
      <t>ネンカン</t>
    </rPh>
    <rPh sb="26" eb="28">
      <t>カイシュウ</t>
    </rPh>
    <rPh sb="28" eb="30">
      <t>カノウ</t>
    </rPh>
    <phoneticPr fontId="3"/>
  </si>
  <si>
    <t>2号機以降は500世帯のエネルギー管理では43年間で回収可能</t>
    <rPh sb="1" eb="3">
      <t>ゴウキ</t>
    </rPh>
    <rPh sb="3" eb="5">
      <t>イコウ</t>
    </rPh>
    <rPh sb="9" eb="11">
      <t>セタイ</t>
    </rPh>
    <rPh sb="17" eb="19">
      <t>カンリ</t>
    </rPh>
    <rPh sb="23" eb="25">
      <t>ネンカン</t>
    </rPh>
    <rPh sb="26" eb="28">
      <t>カイシュウ</t>
    </rPh>
    <rPh sb="28" eb="30">
      <t>カノウ</t>
    </rPh>
    <phoneticPr fontId="3"/>
  </si>
  <si>
    <t>2号機以降は1000世帯のエネルギー管理では36年間で回収可能</t>
    <rPh sb="1" eb="3">
      <t>ゴウキ</t>
    </rPh>
    <rPh sb="3" eb="5">
      <t>イコウ</t>
    </rPh>
    <rPh sb="10" eb="12">
      <t>セタイ</t>
    </rPh>
    <rPh sb="18" eb="20">
      <t>カンリ</t>
    </rPh>
    <rPh sb="24" eb="26">
      <t>ネンカン</t>
    </rPh>
    <rPh sb="27" eb="29">
      <t>カイシュウ</t>
    </rPh>
    <rPh sb="29" eb="31">
      <t>カノウ</t>
    </rPh>
    <phoneticPr fontId="3"/>
  </si>
  <si>
    <t>※回収年計算の建物費はエネルギーセンターと戸建て住宅</t>
    <rPh sb="1" eb="3">
      <t>カイシュウ</t>
    </rPh>
    <rPh sb="3" eb="4">
      <t>ネン</t>
    </rPh>
    <rPh sb="4" eb="6">
      <t>ケイサン</t>
    </rPh>
    <rPh sb="7" eb="9">
      <t>タテモノ</t>
    </rPh>
    <rPh sb="9" eb="10">
      <t>ヒ</t>
    </rPh>
    <rPh sb="21" eb="23">
      <t>コダ</t>
    </rPh>
    <rPh sb="24" eb="26">
      <t>ジュウタク</t>
    </rPh>
    <phoneticPr fontId="3"/>
  </si>
  <si>
    <t xml:space="preserve">2号機以降は実体モデルになるので、戸建て住宅費、土地代、償却等、全ての費用を正しくして算出する必要があり、専門家の助力必要
各戸への配線、配管類の扱い等も考慮する必要有り（豪雪地帯以外は直流送電網だけで十分かなども検討）
つくば市を例に考えると、人口約25万人、世帯数は約11万世帯。地域エネルギーセンターの管理が
1000世帯/1センターでも110地域エネルギーセンターがつくば市に存在することになる。
日本規模になると？？？、近隣エネルギーセンター間のやり取りのための制御の負荷も検討必要
それが世界規模で展開するとなると、世界人口約78億人、世帯数は？？？
そもそも素人計算過ぎて全くあてにできないレベルの収支計算なので、経済の専門家と各技術領域の専門家で精査し、2号機以降の正しい見積もりが必要いる。
系統からの電気購入と売電、初号機の2号機以降での投資回収なども含める必要あり
地域エネルギーセンター2号機以降は一層の低価格化が重要。人件費（支出）については、例えば水素機能を抑えた小規模な地域エネルギーセンター（センターb）は無人運転、遠隔監視にするなど、支出削減要素。
電気代（収入）は、将来は値上がりする中で、見込みは安すぎるかもしれない。家賃も同様（安すぎかも）。水素スタンド収入はもっと上げる必要あり（そのためには水素を購入する必要もあるかもしれない）
回収は長期になるかもしれないが、2号機以降の地域エネルギーセンターが安価になれば、エネルギーシステムは回収・拡大事業にできる可能性が高い。
</t>
    <rPh sb="1" eb="5">
      <t>ゴウキイコウ</t>
    </rPh>
    <rPh sb="6" eb="8">
      <t>ジッタイ</t>
    </rPh>
    <rPh sb="17" eb="19">
      <t>コダ</t>
    </rPh>
    <rPh sb="20" eb="23">
      <t>ジュウタクヒ</t>
    </rPh>
    <rPh sb="24" eb="27">
      <t>トチダイ</t>
    </rPh>
    <rPh sb="28" eb="30">
      <t>ショウキャク</t>
    </rPh>
    <rPh sb="30" eb="31">
      <t>トウ</t>
    </rPh>
    <rPh sb="32" eb="33">
      <t>スベ</t>
    </rPh>
    <rPh sb="35" eb="37">
      <t>ヒヨウ</t>
    </rPh>
    <rPh sb="38" eb="39">
      <t>タダ</t>
    </rPh>
    <rPh sb="43" eb="45">
      <t>サンシュツ</t>
    </rPh>
    <rPh sb="47" eb="49">
      <t>ヒツヨウ</t>
    </rPh>
    <rPh sb="53" eb="56">
      <t>センモンカ</t>
    </rPh>
    <rPh sb="57" eb="59">
      <t>ジョリョク</t>
    </rPh>
    <rPh sb="59" eb="61">
      <t>ヒツヨウ</t>
    </rPh>
    <rPh sb="62" eb="64">
      <t>カクコ</t>
    </rPh>
    <rPh sb="66" eb="68">
      <t>ハイセン</t>
    </rPh>
    <rPh sb="69" eb="71">
      <t>ハイカン</t>
    </rPh>
    <rPh sb="71" eb="72">
      <t>ルイ</t>
    </rPh>
    <rPh sb="73" eb="74">
      <t>アツカ</t>
    </rPh>
    <rPh sb="75" eb="76">
      <t>トウ</t>
    </rPh>
    <rPh sb="77" eb="79">
      <t>コウリョ</t>
    </rPh>
    <rPh sb="81" eb="83">
      <t>ヒツヨウ</t>
    </rPh>
    <rPh sb="83" eb="84">
      <t>ア</t>
    </rPh>
    <rPh sb="86" eb="88">
      <t>ゴウセツ</t>
    </rPh>
    <rPh sb="88" eb="90">
      <t>チタイ</t>
    </rPh>
    <rPh sb="90" eb="92">
      <t>イガイ</t>
    </rPh>
    <rPh sb="93" eb="95">
      <t>チョクリュウ</t>
    </rPh>
    <rPh sb="95" eb="97">
      <t>ソウデン</t>
    </rPh>
    <rPh sb="97" eb="98">
      <t>モウ</t>
    </rPh>
    <rPh sb="101" eb="103">
      <t>ジュウブン</t>
    </rPh>
    <rPh sb="107" eb="109">
      <t>ケントウ</t>
    </rPh>
    <rPh sb="115" eb="116">
      <t>シ</t>
    </rPh>
    <rPh sb="117" eb="118">
      <t>レイ</t>
    </rPh>
    <rPh sb="119" eb="120">
      <t>カンガ</t>
    </rPh>
    <rPh sb="124" eb="126">
      <t>ジンコウ</t>
    </rPh>
    <rPh sb="126" eb="127">
      <t>ヤク</t>
    </rPh>
    <rPh sb="129" eb="131">
      <t>マンニン</t>
    </rPh>
    <rPh sb="132" eb="135">
      <t>セタイスウ</t>
    </rPh>
    <rPh sb="136" eb="137">
      <t>ヤク</t>
    </rPh>
    <rPh sb="139" eb="140">
      <t>マン</t>
    </rPh>
    <rPh sb="140" eb="142">
      <t>セタイ</t>
    </rPh>
    <rPh sb="143" eb="145">
      <t>チイキ</t>
    </rPh>
    <rPh sb="155" eb="157">
      <t>カンリ</t>
    </rPh>
    <rPh sb="163" eb="165">
      <t>セタイ</t>
    </rPh>
    <rPh sb="176" eb="178">
      <t>チイキ</t>
    </rPh>
    <rPh sb="191" eb="192">
      <t>シ</t>
    </rPh>
    <rPh sb="193" eb="195">
      <t>ソンザイ</t>
    </rPh>
    <rPh sb="204" eb="206">
      <t>ニホン</t>
    </rPh>
    <rPh sb="206" eb="208">
      <t>キボ</t>
    </rPh>
    <rPh sb="216" eb="218">
      <t>キンリン</t>
    </rPh>
    <rPh sb="227" eb="228">
      <t>カン</t>
    </rPh>
    <rPh sb="231" eb="232">
      <t>ト</t>
    </rPh>
    <rPh sb="237" eb="239">
      <t>セイギョ</t>
    </rPh>
    <rPh sb="240" eb="242">
      <t>フカ</t>
    </rPh>
    <rPh sb="243" eb="245">
      <t>ケントウ</t>
    </rPh>
    <rPh sb="245" eb="247">
      <t>ヒツヨウ</t>
    </rPh>
    <rPh sb="251" eb="253">
      <t>セカイ</t>
    </rPh>
    <rPh sb="253" eb="255">
      <t>キボ</t>
    </rPh>
    <rPh sb="256" eb="258">
      <t>テンカイ</t>
    </rPh>
    <rPh sb="265" eb="267">
      <t>セカイ</t>
    </rPh>
    <rPh sb="267" eb="269">
      <t>ジンコウ</t>
    </rPh>
    <rPh sb="269" eb="270">
      <t>ヤク</t>
    </rPh>
    <rPh sb="272" eb="274">
      <t>オクニン</t>
    </rPh>
    <rPh sb="275" eb="278">
      <t>セタイスウ</t>
    </rPh>
    <rPh sb="288" eb="290">
      <t>シロウト</t>
    </rPh>
    <rPh sb="290" eb="292">
      <t>ケイサン</t>
    </rPh>
    <rPh sb="292" eb="293">
      <t>ス</t>
    </rPh>
    <rPh sb="295" eb="296">
      <t>マッタ</t>
    </rPh>
    <rPh sb="308" eb="310">
      <t>シュウシ</t>
    </rPh>
    <rPh sb="310" eb="312">
      <t>ケイサン</t>
    </rPh>
    <rPh sb="316" eb="318">
      <t>ケイザイ</t>
    </rPh>
    <rPh sb="319" eb="322">
      <t>センモンカ</t>
    </rPh>
    <rPh sb="323" eb="324">
      <t>カク</t>
    </rPh>
    <rPh sb="324" eb="326">
      <t>ギジュツ</t>
    </rPh>
    <rPh sb="326" eb="328">
      <t>リョウイキ</t>
    </rPh>
    <rPh sb="329" eb="332">
      <t>センモンカ</t>
    </rPh>
    <rPh sb="333" eb="335">
      <t>セイサ</t>
    </rPh>
    <rPh sb="338" eb="342">
      <t>ゴウキイコウ</t>
    </rPh>
    <rPh sb="343" eb="344">
      <t>タダ</t>
    </rPh>
    <rPh sb="346" eb="348">
      <t>ミツ</t>
    </rPh>
    <rPh sb="351" eb="353">
      <t>ヒツヨウ</t>
    </rPh>
    <rPh sb="358" eb="360">
      <t>ケイトウ</t>
    </rPh>
    <rPh sb="363" eb="365">
      <t>デンキ</t>
    </rPh>
    <rPh sb="365" eb="367">
      <t>コウニュウ</t>
    </rPh>
    <rPh sb="368" eb="370">
      <t>バイデン</t>
    </rPh>
    <rPh sb="371" eb="374">
      <t>ショゴウキ</t>
    </rPh>
    <rPh sb="376" eb="380">
      <t>ゴウキイコウ</t>
    </rPh>
    <rPh sb="382" eb="384">
      <t>トウシ</t>
    </rPh>
    <rPh sb="384" eb="386">
      <t>カイシュウ</t>
    </rPh>
    <rPh sb="389" eb="390">
      <t>フク</t>
    </rPh>
    <rPh sb="392" eb="394">
      <t>ヒツヨウ</t>
    </rPh>
    <rPh sb="398" eb="400">
      <t>チイキ</t>
    </rPh>
    <rPh sb="410" eb="412">
      <t>ゴウキ</t>
    </rPh>
    <rPh sb="412" eb="414">
      <t>イコウ</t>
    </rPh>
    <rPh sb="415" eb="417">
      <t>イッソウ</t>
    </rPh>
    <rPh sb="418" eb="422">
      <t>テイカカクカ</t>
    </rPh>
    <rPh sb="423" eb="425">
      <t>ジュウヨウ</t>
    </rPh>
    <rPh sb="426" eb="429">
      <t>ジンケンヒ</t>
    </rPh>
    <rPh sb="430" eb="432">
      <t>シシュツ</t>
    </rPh>
    <rPh sb="439" eb="440">
      <t>タト</t>
    </rPh>
    <rPh sb="442" eb="444">
      <t>スイソ</t>
    </rPh>
    <rPh sb="444" eb="446">
      <t>キノウ</t>
    </rPh>
    <rPh sb="447" eb="448">
      <t>オサ</t>
    </rPh>
    <rPh sb="450" eb="453">
      <t>ショウキボ</t>
    </rPh>
    <rPh sb="454" eb="456">
      <t>チイキ</t>
    </rPh>
    <rPh sb="473" eb="475">
      <t>ムジン</t>
    </rPh>
    <rPh sb="475" eb="477">
      <t>ウンテン</t>
    </rPh>
    <rPh sb="478" eb="480">
      <t>エンカク</t>
    </rPh>
    <rPh sb="480" eb="482">
      <t>カンシ</t>
    </rPh>
    <rPh sb="488" eb="490">
      <t>シシュツ</t>
    </rPh>
    <rPh sb="490" eb="492">
      <t>サクゲン</t>
    </rPh>
    <rPh sb="492" eb="494">
      <t>ヨウソ</t>
    </rPh>
    <rPh sb="497" eb="499">
      <t>デンキ</t>
    </rPh>
    <rPh sb="499" eb="500">
      <t>ダイ</t>
    </rPh>
    <rPh sb="501" eb="503">
      <t>シュウニュウ</t>
    </rPh>
    <rPh sb="506" eb="508">
      <t>ショウライ</t>
    </rPh>
    <rPh sb="509" eb="511">
      <t>ネア</t>
    </rPh>
    <rPh sb="515" eb="516">
      <t>ナカ</t>
    </rPh>
    <rPh sb="518" eb="520">
      <t>ミコ</t>
    </rPh>
    <rPh sb="522" eb="523">
      <t>ヤス</t>
    </rPh>
    <rPh sb="533" eb="535">
      <t>ヤチン</t>
    </rPh>
    <rPh sb="536" eb="538">
      <t>ドウヨウ</t>
    </rPh>
    <rPh sb="539" eb="540">
      <t>ヤス</t>
    </rPh>
    <rPh sb="546" eb="548">
      <t>スイソ</t>
    </rPh>
    <rPh sb="552" eb="554">
      <t>シュウニュウ</t>
    </rPh>
    <rPh sb="558" eb="559">
      <t>ア</t>
    </rPh>
    <rPh sb="561" eb="563">
      <t>ヒツヨウ</t>
    </rPh>
    <rPh sb="572" eb="574">
      <t>スイソ</t>
    </rPh>
    <rPh sb="575" eb="577">
      <t>コウニュウ</t>
    </rPh>
    <rPh sb="579" eb="581">
      <t>ヒツヨウ</t>
    </rPh>
    <rPh sb="593" eb="595">
      <t>カイシュウ</t>
    </rPh>
    <rPh sb="596" eb="598">
      <t>チョウキ</t>
    </rPh>
    <rPh sb="610" eb="612">
      <t>ゴウキ</t>
    </rPh>
    <rPh sb="612" eb="614">
      <t>イコウ</t>
    </rPh>
    <rPh sb="615" eb="617">
      <t>チイキ</t>
    </rPh>
    <rPh sb="627" eb="629">
      <t>アンカ</t>
    </rPh>
    <rPh sb="644" eb="646">
      <t>カイシュウ</t>
    </rPh>
    <rPh sb="647" eb="649">
      <t>カクダイ</t>
    </rPh>
    <rPh sb="649" eb="651">
      <t>ジギョウ</t>
    </rPh>
    <rPh sb="655" eb="658">
      <t>カノウセイ</t>
    </rPh>
    <rPh sb="659" eb="660">
      <t>タカ</t>
    </rPh>
    <phoneticPr fontId="3"/>
  </si>
  <si>
    <t>地域エネルギーセンター初号機での事業化は見込めない可能性が高いが、初号機のデータをもとにした2号機以降の普及型地域エネルギーセンターによる事業は成立する可能性が高い。
世界展開を前提に仕上る2号機以降では、各要素技術のコストを下げ、地域エネルギーセンターのコストとして〇〇億円以下（6億円程度以下）にできるかがポイントになる。</t>
    <rPh sb="0" eb="2">
      <t>チイキ</t>
    </rPh>
    <rPh sb="11" eb="14">
      <t>ショゴウキ</t>
    </rPh>
    <rPh sb="16" eb="19">
      <t>ジギョウカ</t>
    </rPh>
    <rPh sb="20" eb="22">
      <t>ミコ</t>
    </rPh>
    <rPh sb="25" eb="28">
      <t>カノウセイ</t>
    </rPh>
    <rPh sb="29" eb="30">
      <t>タカ</t>
    </rPh>
    <rPh sb="33" eb="36">
      <t>ショゴウキ</t>
    </rPh>
    <rPh sb="47" eb="49">
      <t>ゴウキ</t>
    </rPh>
    <rPh sb="49" eb="51">
      <t>イコウ</t>
    </rPh>
    <rPh sb="52" eb="55">
      <t>フキュウガタ</t>
    </rPh>
    <rPh sb="55" eb="57">
      <t>チイキ</t>
    </rPh>
    <rPh sb="69" eb="71">
      <t>ジギョウ</t>
    </rPh>
    <rPh sb="72" eb="74">
      <t>セイリツ</t>
    </rPh>
    <rPh sb="76" eb="79">
      <t>カノウセイ</t>
    </rPh>
    <rPh sb="80" eb="81">
      <t>タカ</t>
    </rPh>
    <rPh sb="85" eb="87">
      <t>セカイ</t>
    </rPh>
    <rPh sb="87" eb="89">
      <t>テンカイ</t>
    </rPh>
    <rPh sb="90" eb="92">
      <t>ゼンテイ</t>
    </rPh>
    <rPh sb="93" eb="95">
      <t>シアゲ</t>
    </rPh>
    <rPh sb="97" eb="99">
      <t>ゴウキ</t>
    </rPh>
    <rPh sb="99" eb="101">
      <t>イコウ</t>
    </rPh>
    <rPh sb="104" eb="105">
      <t>カク</t>
    </rPh>
    <rPh sb="105" eb="107">
      <t>ヨウソ</t>
    </rPh>
    <rPh sb="107" eb="109">
      <t>ギジュツ</t>
    </rPh>
    <rPh sb="114" eb="115">
      <t>サ</t>
    </rPh>
    <rPh sb="117" eb="119">
      <t>チイキ</t>
    </rPh>
    <rPh sb="137" eb="139">
      <t>オクエン</t>
    </rPh>
    <rPh sb="139" eb="141">
      <t>イカ</t>
    </rPh>
    <rPh sb="143" eb="145">
      <t>オクエン</t>
    </rPh>
    <rPh sb="145" eb="147">
      <t>テイド</t>
    </rPh>
    <rPh sb="147" eb="149">
      <t>イカ</t>
    </rPh>
    <phoneticPr fontId="3"/>
  </si>
  <si>
    <t>保守費（設備費の1割）</t>
    <rPh sb="0" eb="2">
      <t>ホシュ</t>
    </rPh>
    <rPh sb="2" eb="3">
      <t>ヒ</t>
    </rPh>
    <rPh sb="4" eb="6">
      <t>セツビ</t>
    </rPh>
    <rPh sb="6" eb="7">
      <t>ヒ</t>
    </rPh>
    <rPh sb="9" eb="10">
      <t>ワリ</t>
    </rPh>
    <phoneticPr fontId="3"/>
  </si>
  <si>
    <t>2021.6.3　JARI三石原案作成
2021.7.2版</t>
    <rPh sb="13" eb="15">
      <t>ミツイシ</t>
    </rPh>
    <rPh sb="15" eb="17">
      <t>ゲンアン</t>
    </rPh>
    <rPh sb="17" eb="19">
      <t>サクセイ</t>
    </rPh>
    <rPh sb="28" eb="29">
      <t>バン</t>
    </rPh>
    <phoneticPr fontId="1"/>
  </si>
  <si>
    <t>各区分毎に一つ以上の実用技術があればホロニズムシステムは成立する（電気・水素・その他などが存在する蓄エネは除く：組合せが多岐にわたるため）</t>
    <rPh sb="0" eb="1">
      <t>カク</t>
    </rPh>
    <rPh sb="1" eb="3">
      <t>クブン</t>
    </rPh>
    <rPh sb="3" eb="4">
      <t>ゴト</t>
    </rPh>
    <rPh sb="5" eb="6">
      <t>ヒト</t>
    </rPh>
    <rPh sb="7" eb="9">
      <t>イジョウ</t>
    </rPh>
    <rPh sb="10" eb="12">
      <t>ジツヨウ</t>
    </rPh>
    <rPh sb="12" eb="14">
      <t>ギジュツ</t>
    </rPh>
    <rPh sb="28" eb="30">
      <t>セイリツ</t>
    </rPh>
    <rPh sb="33" eb="35">
      <t>デンキ</t>
    </rPh>
    <rPh sb="36" eb="38">
      <t>スイソ</t>
    </rPh>
    <rPh sb="41" eb="42">
      <t>タ</t>
    </rPh>
    <rPh sb="45" eb="47">
      <t>ソンザイ</t>
    </rPh>
    <rPh sb="49" eb="50">
      <t>チク</t>
    </rPh>
    <rPh sb="53" eb="54">
      <t>ノゾ</t>
    </rPh>
    <rPh sb="56" eb="58">
      <t>クミアワ</t>
    </rPh>
    <rPh sb="60" eb="62">
      <t>タキ</t>
    </rPh>
    <phoneticPr fontId="1"/>
  </si>
  <si>
    <t>標準：　　
規制：JET
　　　 JARI
　　　　CRIEPI</t>
    <rPh sb="0" eb="2">
      <t>ヒョウジュン</t>
    </rPh>
    <rPh sb="6" eb="8">
      <t>キセイ</t>
    </rPh>
    <phoneticPr fontId="1"/>
  </si>
  <si>
    <t>直流送電に対して、最適送電のためにエネルギーセンター～消費地間で直流変圧が必要になるので、現在の技術で変圧器（安価）を見直す必要あり。</t>
    <rPh sb="0" eb="2">
      <t>チョクリュウ</t>
    </rPh>
    <rPh sb="2" eb="4">
      <t>ソウデン</t>
    </rPh>
    <rPh sb="5" eb="6">
      <t>タイ</t>
    </rPh>
    <rPh sb="9" eb="11">
      <t>サイテキ</t>
    </rPh>
    <rPh sb="11" eb="13">
      <t>ソウデン</t>
    </rPh>
    <rPh sb="27" eb="30">
      <t>ショウヒチ</t>
    </rPh>
    <rPh sb="30" eb="31">
      <t>カン</t>
    </rPh>
    <rPh sb="32" eb="34">
      <t>チョクリュウ</t>
    </rPh>
    <rPh sb="34" eb="36">
      <t>ヘンアツ</t>
    </rPh>
    <rPh sb="37" eb="39">
      <t>ヒツヨウ</t>
    </rPh>
    <rPh sb="45" eb="47">
      <t>ゲンザイ</t>
    </rPh>
    <rPh sb="48" eb="50">
      <t>ギジュツ</t>
    </rPh>
    <rPh sb="51" eb="54">
      <t>ヘンアツキ</t>
    </rPh>
    <rPh sb="55" eb="57">
      <t>アンカ</t>
    </rPh>
    <rPh sb="59" eb="61">
      <t>ミナオ</t>
    </rPh>
    <rPh sb="62" eb="64">
      <t>ヒツヨウ</t>
    </rPh>
    <phoneticPr fontId="1"/>
  </si>
  <si>
    <t>マイクログリッド内直流送電に対する各種技術確認
DC-DC変圧（高効率・低コスト）技術</t>
    <rPh sb="8" eb="9">
      <t>ナイ</t>
    </rPh>
    <rPh sb="9" eb="11">
      <t>チョクリュウ</t>
    </rPh>
    <rPh sb="11" eb="13">
      <t>ソウデン</t>
    </rPh>
    <rPh sb="14" eb="15">
      <t>タイ</t>
    </rPh>
    <rPh sb="17" eb="19">
      <t>カクシュ</t>
    </rPh>
    <rPh sb="19" eb="21">
      <t>ギジュツ</t>
    </rPh>
    <rPh sb="21" eb="23">
      <t>カクニン</t>
    </rPh>
    <rPh sb="29" eb="31">
      <t>ヘンアツ</t>
    </rPh>
    <rPh sb="32" eb="35">
      <t>コウコウリツ</t>
    </rPh>
    <rPh sb="36" eb="37">
      <t>テイ</t>
    </rPh>
    <rPh sb="41" eb="43">
      <t>ギジュツ</t>
    </rPh>
    <phoneticPr fontId="1"/>
  </si>
  <si>
    <t>蓄電池を専用トラックで輸送するくらいなら、EVを電力貯蔵/供給源にした方が効率的か？ただし、その際は、電気事業法の10kWが問題になってくる（一般用から地域エネルギーセンターの電力源にした際の法対応）。
災害等で送配電網が寸断された際には、発電機（FCV)や蓄電池（EV、PHEV)で電気を届けることは有効。蓄電池の配送も有効。ただし、平時の必要性は無い。</t>
    <rPh sb="0" eb="3">
      <t>チクデンチ</t>
    </rPh>
    <rPh sb="4" eb="6">
      <t>センヨウ</t>
    </rPh>
    <rPh sb="11" eb="13">
      <t>ユソウ</t>
    </rPh>
    <rPh sb="24" eb="26">
      <t>デンリョク</t>
    </rPh>
    <rPh sb="26" eb="28">
      <t>チョゾウ</t>
    </rPh>
    <rPh sb="29" eb="32">
      <t>キョウキュウゲン</t>
    </rPh>
    <rPh sb="35" eb="36">
      <t>ホウ</t>
    </rPh>
    <rPh sb="37" eb="40">
      <t>コウリツテキ</t>
    </rPh>
    <rPh sb="48" eb="49">
      <t>サイ</t>
    </rPh>
    <rPh sb="51" eb="53">
      <t>デンキ</t>
    </rPh>
    <rPh sb="53" eb="56">
      <t>ジギョウホウ</t>
    </rPh>
    <rPh sb="62" eb="64">
      <t>モンダイ</t>
    </rPh>
    <rPh sb="71" eb="74">
      <t>イッパンヨウ</t>
    </rPh>
    <rPh sb="76" eb="78">
      <t>チイキ</t>
    </rPh>
    <rPh sb="88" eb="90">
      <t>デンリョク</t>
    </rPh>
    <rPh sb="90" eb="91">
      <t>ゲン</t>
    </rPh>
    <rPh sb="94" eb="95">
      <t>サイ</t>
    </rPh>
    <rPh sb="96" eb="97">
      <t>ホウ</t>
    </rPh>
    <rPh sb="97" eb="99">
      <t>タイオウ</t>
    </rPh>
    <rPh sb="102" eb="104">
      <t>サイガイ</t>
    </rPh>
    <rPh sb="104" eb="105">
      <t>トウ</t>
    </rPh>
    <rPh sb="106" eb="107">
      <t>ソウ</t>
    </rPh>
    <rPh sb="107" eb="109">
      <t>ハイデン</t>
    </rPh>
    <rPh sb="109" eb="110">
      <t>モウ</t>
    </rPh>
    <rPh sb="111" eb="113">
      <t>スンダン</t>
    </rPh>
    <rPh sb="116" eb="117">
      <t>サイ</t>
    </rPh>
    <rPh sb="120" eb="123">
      <t>ハツデンキ</t>
    </rPh>
    <rPh sb="129" eb="132">
      <t>チクデンチ</t>
    </rPh>
    <rPh sb="142" eb="144">
      <t>デンキ</t>
    </rPh>
    <rPh sb="145" eb="146">
      <t>トド</t>
    </rPh>
    <rPh sb="151" eb="153">
      <t>ユウコウ</t>
    </rPh>
    <rPh sb="154" eb="157">
      <t>チクデンチ</t>
    </rPh>
    <rPh sb="158" eb="160">
      <t>ハイソウ</t>
    </rPh>
    <rPh sb="161" eb="163">
      <t>ユウコウ</t>
    </rPh>
    <rPh sb="168" eb="170">
      <t>ヘイジ</t>
    </rPh>
    <rPh sb="171" eb="174">
      <t>ヒツヨウセイ</t>
    </rPh>
    <rPh sb="175" eb="176">
      <t>ナ</t>
    </rPh>
    <phoneticPr fontId="1"/>
  </si>
  <si>
    <t>シャープの計算モデル　場所：土浦　電気代13,000円（2月）の家庭の毎月の電力使用量とPV発電量</t>
    <rPh sb="5" eb="7">
      <t>ケイサン</t>
    </rPh>
    <rPh sb="11" eb="13">
      <t>バショ</t>
    </rPh>
    <rPh sb="14" eb="16">
      <t>ツチウラ</t>
    </rPh>
    <rPh sb="17" eb="19">
      <t>デンキ</t>
    </rPh>
    <rPh sb="19" eb="20">
      <t>ダイ</t>
    </rPh>
    <rPh sb="26" eb="27">
      <t>エン</t>
    </rPh>
    <rPh sb="29" eb="30">
      <t>ガツ</t>
    </rPh>
    <rPh sb="32" eb="34">
      <t>カテイ</t>
    </rPh>
    <rPh sb="35" eb="37">
      <t>マイツキ</t>
    </rPh>
    <rPh sb="38" eb="40">
      <t>デンリョク</t>
    </rPh>
    <rPh sb="40" eb="43">
      <t>シヨウリョウ</t>
    </rPh>
    <rPh sb="46" eb="48">
      <t>ハツデン</t>
    </rPh>
    <rPh sb="48" eb="49">
      <t>リョウ</t>
    </rPh>
    <phoneticPr fontId="3"/>
  </si>
  <si>
    <t>1月</t>
    <rPh sb="1" eb="2">
      <t>ガツ</t>
    </rPh>
    <phoneticPr fontId="3"/>
  </si>
  <si>
    <t>2月</t>
  </si>
  <si>
    <t>3月</t>
  </si>
  <si>
    <t>4月</t>
  </si>
  <si>
    <t>5月</t>
  </si>
  <si>
    <t>6月</t>
  </si>
  <si>
    <t>7月</t>
  </si>
  <si>
    <t>8月</t>
  </si>
  <si>
    <t>9月</t>
  </si>
  <si>
    <t>10月</t>
  </si>
  <si>
    <t>11月</t>
  </si>
  <si>
    <t>12月</t>
  </si>
  <si>
    <t>一年間の消費電力：4,932kWh</t>
    <rPh sb="0" eb="1">
      <t>イチ</t>
    </rPh>
    <rPh sb="1" eb="3">
      <t>ネンカン</t>
    </rPh>
    <rPh sb="4" eb="6">
      <t>ショウヒ</t>
    </rPh>
    <rPh sb="6" eb="8">
      <t>デンリョク</t>
    </rPh>
    <phoneticPr fontId="3"/>
  </si>
  <si>
    <t>一年間の推定発電量：6,335kWh</t>
    <rPh sb="0" eb="1">
      <t>イチ</t>
    </rPh>
    <rPh sb="1" eb="3">
      <t>ネンカン</t>
    </rPh>
    <rPh sb="4" eb="6">
      <t>スイテイ</t>
    </rPh>
    <rPh sb="6" eb="8">
      <t>ハツデン</t>
    </rPh>
    <rPh sb="8" eb="9">
      <t>リョウ</t>
    </rPh>
    <phoneticPr fontId="3"/>
  </si>
  <si>
    <t>当初の計算（約4年前）とは若干の差異があるのはご容赦</t>
    <rPh sb="0" eb="2">
      <t>トウショ</t>
    </rPh>
    <rPh sb="3" eb="5">
      <t>ケイサン</t>
    </rPh>
    <rPh sb="6" eb="7">
      <t>ヤク</t>
    </rPh>
    <rPh sb="8" eb="10">
      <t>ネンマエ</t>
    </rPh>
    <rPh sb="13" eb="15">
      <t>ジャッカン</t>
    </rPh>
    <rPh sb="16" eb="18">
      <t>サイ</t>
    </rPh>
    <rPh sb="24" eb="26">
      <t>ヨウシャ</t>
    </rPh>
    <phoneticPr fontId="3"/>
  </si>
  <si>
    <t>余剰電力</t>
    <rPh sb="0" eb="2">
      <t>ヨジョウ</t>
    </rPh>
    <rPh sb="2" eb="4">
      <t>デンリョク</t>
    </rPh>
    <phoneticPr fontId="3"/>
  </si>
  <si>
    <t>消費電力</t>
    <rPh sb="0" eb="2">
      <t>ショウヒ</t>
    </rPh>
    <rPh sb="2" eb="4">
      <t>デンリョク</t>
    </rPh>
    <phoneticPr fontId="3"/>
  </si>
  <si>
    <t>PV発電量</t>
    <rPh sb="2" eb="4">
      <t>ハツデン</t>
    </rPh>
    <rPh sb="4" eb="5">
      <t>リョウ</t>
    </rPh>
    <phoneticPr fontId="3"/>
  </si>
  <si>
    <t>200戸</t>
    <rPh sb="3" eb="4">
      <t>コ</t>
    </rPh>
    <phoneticPr fontId="3"/>
  </si>
  <si>
    <t>500戸</t>
    <rPh sb="3" eb="4">
      <t>コ</t>
    </rPh>
    <phoneticPr fontId="3"/>
  </si>
  <si>
    <t>1000戸</t>
    <rPh sb="4" eb="5">
      <t>コ</t>
    </rPh>
    <phoneticPr fontId="3"/>
  </si>
  <si>
    <t>余剰電力による水素製造量見込み</t>
    <rPh sb="0" eb="2">
      <t>ヨジョウ</t>
    </rPh>
    <rPh sb="2" eb="4">
      <t>デンリョク</t>
    </rPh>
    <rPh sb="7" eb="9">
      <t>スイソ</t>
    </rPh>
    <rPh sb="9" eb="11">
      <t>セイゾウ</t>
    </rPh>
    <rPh sb="11" eb="12">
      <t>リョウ</t>
    </rPh>
    <rPh sb="12" eb="14">
      <t>ミコ</t>
    </rPh>
    <phoneticPr fontId="3"/>
  </si>
  <si>
    <r>
      <t>1kg（11Nm</t>
    </r>
    <r>
      <rPr>
        <vertAlign val="superscript"/>
        <sz val="12"/>
        <color rgb="FF000000"/>
        <rFont val="ＭＳ ゴシック"/>
        <family val="3"/>
        <charset val="128"/>
      </rPr>
      <t>3</t>
    </r>
    <r>
      <rPr>
        <sz val="12"/>
        <color rgb="FF000000"/>
        <rFont val="ＭＳ ゴシック"/>
        <family val="3"/>
        <charset val="128"/>
      </rPr>
      <t>）の水素製造に必要な電気量：55kWhと仮定</t>
    </r>
    <rPh sb="29" eb="31">
      <t>カテイ</t>
    </rPh>
    <phoneticPr fontId="3"/>
  </si>
  <si>
    <t>毎月のFCVへの水素供給可能性（5kg/台と仮定）</t>
    <rPh sb="0" eb="2">
      <t>マイツキ</t>
    </rPh>
    <rPh sb="8" eb="10">
      <t>スイソ</t>
    </rPh>
    <rPh sb="10" eb="12">
      <t>キョウキュウ</t>
    </rPh>
    <rPh sb="12" eb="15">
      <t>カノウセイ</t>
    </rPh>
    <rPh sb="20" eb="21">
      <t>ダイ</t>
    </rPh>
    <rPh sb="22" eb="24">
      <t>カテイ</t>
    </rPh>
    <phoneticPr fontId="3"/>
  </si>
  <si>
    <t>余剰電力を全て水素化した場合の見込み(電力変換効率：未考慮）</t>
    <rPh sb="0" eb="2">
      <t>ヨジョウ</t>
    </rPh>
    <rPh sb="2" eb="4">
      <t>デンリョク</t>
    </rPh>
    <rPh sb="5" eb="6">
      <t>スベ</t>
    </rPh>
    <rPh sb="7" eb="10">
      <t>スイソカ</t>
    </rPh>
    <rPh sb="12" eb="14">
      <t>バアイ</t>
    </rPh>
    <rPh sb="15" eb="17">
      <t>ミコ</t>
    </rPh>
    <rPh sb="19" eb="21">
      <t>デンリョク</t>
    </rPh>
    <rPh sb="21" eb="23">
      <t>ヘンカン</t>
    </rPh>
    <rPh sb="23" eb="25">
      <t>コウリツ</t>
    </rPh>
    <rPh sb="26" eb="27">
      <t>ミ</t>
    </rPh>
    <rPh sb="27" eb="29">
      <t>コウリョ</t>
    </rPh>
    <phoneticPr fontId="3"/>
  </si>
  <si>
    <r>
      <t>1kg＝11Nm^</t>
    </r>
    <r>
      <rPr>
        <vertAlign val="superscript"/>
        <sz val="12"/>
        <color rgb="FF000000"/>
        <rFont val="ＭＳ ゴシック"/>
        <family val="3"/>
        <charset val="128"/>
      </rPr>
      <t>3</t>
    </r>
    <r>
      <rPr>
        <sz val="12"/>
        <color rgb="FF000000"/>
        <rFont val="ＭＳ ゴシック"/>
        <family val="3"/>
        <charset val="128"/>
      </rPr>
      <t>の水素製造に必要な電気量：55kWhと仮定</t>
    </r>
    <rPh sb="29" eb="31">
      <t>カテイ</t>
    </rPh>
    <phoneticPr fontId="3"/>
  </si>
  <si>
    <t>余剰電力による水素製造量見込み（年間累計）</t>
    <rPh sb="0" eb="2">
      <t>ヨジョウ</t>
    </rPh>
    <rPh sb="2" eb="4">
      <t>デンリョク</t>
    </rPh>
    <rPh sb="7" eb="9">
      <t>スイソ</t>
    </rPh>
    <rPh sb="9" eb="11">
      <t>セイゾウ</t>
    </rPh>
    <rPh sb="11" eb="12">
      <t>リョウ</t>
    </rPh>
    <rPh sb="12" eb="14">
      <t>ミコ</t>
    </rPh>
    <rPh sb="16" eb="18">
      <t>ネンカン</t>
    </rPh>
    <rPh sb="18" eb="20">
      <t>ルイケイ</t>
    </rPh>
    <phoneticPr fontId="3"/>
  </si>
  <si>
    <t>消費電力量</t>
    <rPh sb="0" eb="2">
      <t>ショウヒ</t>
    </rPh>
    <rPh sb="2" eb="4">
      <t>デンリョク</t>
    </rPh>
    <rPh sb="4" eb="5">
      <t>リョウ</t>
    </rPh>
    <phoneticPr fontId="3"/>
  </si>
  <si>
    <t>水素（PEFC）のみで消費電力を賄う必要が消費た場合の水素必要量（ｋｇ）ＰＥＦＣの効率50%で試算</t>
    <rPh sb="0" eb="2">
      <t>スイソ</t>
    </rPh>
    <rPh sb="11" eb="13">
      <t>ショウヒ</t>
    </rPh>
    <rPh sb="13" eb="15">
      <t>デンリョク</t>
    </rPh>
    <rPh sb="16" eb="17">
      <t>マカナ</t>
    </rPh>
    <rPh sb="18" eb="20">
      <t>ヒツヨウ</t>
    </rPh>
    <rPh sb="21" eb="23">
      <t>ショウヒ</t>
    </rPh>
    <rPh sb="24" eb="26">
      <t>バアイ</t>
    </rPh>
    <rPh sb="27" eb="29">
      <t>スイソ</t>
    </rPh>
    <rPh sb="29" eb="31">
      <t>ヒツヨウ</t>
    </rPh>
    <rPh sb="31" eb="32">
      <t>リョウ</t>
    </rPh>
    <rPh sb="41" eb="43">
      <t>コウリツ</t>
    </rPh>
    <rPh sb="47" eb="49">
      <t>シサン</t>
    </rPh>
    <phoneticPr fontId="3"/>
  </si>
  <si>
    <t>水素の性質</t>
    <rPh sb="0" eb="2">
      <t>スイソ</t>
    </rPh>
    <rPh sb="3" eb="5">
      <t>セイシツ</t>
    </rPh>
    <phoneticPr fontId="3"/>
  </si>
  <si>
    <t>低位発熱量：120MJ/kg</t>
    <rPh sb="0" eb="2">
      <t>テイイ</t>
    </rPh>
    <rPh sb="2" eb="4">
      <t>ハツネツ</t>
    </rPh>
    <rPh sb="4" eb="5">
      <t>リョウ</t>
    </rPh>
    <phoneticPr fontId="3"/>
  </si>
  <si>
    <t>高位発熱量：142MJ/kg（100℃以下の反応なので高位発熱量で計算）</t>
    <rPh sb="0" eb="2">
      <t>コウイ</t>
    </rPh>
    <rPh sb="2" eb="4">
      <t>ハツネツ</t>
    </rPh>
    <rPh sb="4" eb="5">
      <t>リョウ</t>
    </rPh>
    <rPh sb="19" eb="21">
      <t>イカ</t>
    </rPh>
    <rPh sb="22" eb="24">
      <t>ハンノウ</t>
    </rPh>
    <rPh sb="27" eb="29">
      <t>コウイ</t>
    </rPh>
    <rPh sb="29" eb="31">
      <t>ハツネツ</t>
    </rPh>
    <rPh sb="31" eb="32">
      <t>リョウ</t>
    </rPh>
    <rPh sb="33" eb="35">
      <t>ケイサン</t>
    </rPh>
    <phoneticPr fontId="3"/>
  </si>
  <si>
    <t>3.6MJ/kWh</t>
    <phoneticPr fontId="3"/>
  </si>
  <si>
    <t>電力量への換算</t>
    <rPh sb="0" eb="2">
      <t>デンリョク</t>
    </rPh>
    <rPh sb="2" eb="3">
      <t>リョウ</t>
    </rPh>
    <rPh sb="5" eb="7">
      <t>カンザン</t>
    </rPh>
    <phoneticPr fontId="3"/>
  </si>
  <si>
    <t>水素1kgでの発電量：39.44kWh</t>
    <rPh sb="0" eb="2">
      <t>スイソ</t>
    </rPh>
    <rPh sb="7" eb="9">
      <t>ハツデン</t>
    </rPh>
    <rPh sb="9" eb="10">
      <t>リョウ</t>
    </rPh>
    <phoneticPr fontId="3"/>
  </si>
  <si>
    <t>ここで、PEFCの発電効率を50%（T社PEFC)とする</t>
    <rPh sb="9" eb="11">
      <t>ハツデン</t>
    </rPh>
    <rPh sb="11" eb="13">
      <t>コウリツ</t>
    </rPh>
    <rPh sb="19" eb="20">
      <t>シャ</t>
    </rPh>
    <phoneticPr fontId="3"/>
  </si>
  <si>
    <t>水素1Kgでの発電量：19.72 kWh</t>
    <rPh sb="0" eb="2">
      <t>スイソ</t>
    </rPh>
    <rPh sb="7" eb="9">
      <t>ハツデン</t>
    </rPh>
    <rPh sb="9" eb="10">
      <t>リョウ</t>
    </rPh>
    <phoneticPr fontId="3"/>
  </si>
  <si>
    <t>消費電力量と発電用水素量</t>
    <rPh sb="0" eb="2">
      <t>ショウヒ</t>
    </rPh>
    <rPh sb="2" eb="4">
      <t>デンリョク</t>
    </rPh>
    <rPh sb="4" eb="5">
      <t>リョウ</t>
    </rPh>
    <rPh sb="6" eb="9">
      <t>ハツデンヨウ</t>
    </rPh>
    <rPh sb="9" eb="11">
      <t>スイソ</t>
    </rPh>
    <rPh sb="11" eb="12">
      <t>リョウ</t>
    </rPh>
    <phoneticPr fontId="3"/>
  </si>
  <si>
    <t>水素量[kg]</t>
    <rPh sb="0" eb="2">
      <t>スイソ</t>
    </rPh>
    <rPh sb="2" eb="3">
      <t>リョウ</t>
    </rPh>
    <phoneticPr fontId="3"/>
  </si>
  <si>
    <t>水素量[m^3]</t>
    <rPh sb="0" eb="2">
      <t>スイソ</t>
    </rPh>
    <rPh sb="2" eb="3">
      <t>リョウ</t>
    </rPh>
    <phoneticPr fontId="3"/>
  </si>
  <si>
    <t>シーズンシフトのための基礎検討</t>
    <rPh sb="11" eb="13">
      <t>キソ</t>
    </rPh>
    <rPh sb="13" eb="15">
      <t>ケントウ</t>
    </rPh>
    <phoneticPr fontId="3"/>
  </si>
  <si>
    <t>①（仮称）ホロニズムエネルギーステーション（旧名：地域エネルギーセンター）</t>
    <rPh sb="2" eb="4">
      <t>カショウ</t>
    </rPh>
    <rPh sb="22" eb="24">
      <t>キュウメイ</t>
    </rPh>
    <rPh sb="25" eb="27">
      <t>チイキ</t>
    </rPh>
    <phoneticPr fontId="10"/>
  </si>
  <si>
    <t>蓄エネルギー候補：熱（PEFC：100℃以下、SOFC：1000℃以下）、位置エネルギー、雲洞エネルギー、圧力</t>
    <rPh sb="0" eb="1">
      <t>チク</t>
    </rPh>
    <rPh sb="6" eb="8">
      <t>コウホ</t>
    </rPh>
    <rPh sb="9" eb="10">
      <t>ネツ</t>
    </rPh>
    <rPh sb="20" eb="22">
      <t>イカ</t>
    </rPh>
    <rPh sb="33" eb="35">
      <t>イカ</t>
    </rPh>
    <rPh sb="37" eb="39">
      <t>イチ</t>
    </rPh>
    <rPh sb="45" eb="47">
      <t>ウントウ</t>
    </rPh>
    <rPh sb="53" eb="55">
      <t>アツリョク</t>
    </rPh>
    <phoneticPr fontId="10"/>
  </si>
  <si>
    <t>フライホイール</t>
    <phoneticPr fontId="3"/>
  </si>
  <si>
    <t>液化空気</t>
    <rPh sb="0" eb="2">
      <t>エキカ</t>
    </rPh>
    <rPh sb="2" eb="4">
      <t>クウキ</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</si>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</sst>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_ "/>
    <numFmt numFmtId="179" formatCode="#,##0.0_ "/>
  </numFmts>
  <fonts count="46">
    <font>
      <sz val="11"/>
      <color theme="1"/>
      <name val="ＭＳ Ｐゴシック"/>
      <family val="3"/>
      <charset val="128"/>
      <scheme val="minor"/>
    </font>
    <font>
      <sz val="6"/>
      <name val="ＭＳ Ｐゴシック"/>
      <family val="3"/>
      <charset val="128"/>
    </font>
    <font>
      <sz val="9"/>
      <name val="ＭＳ 明朝"/>
      <family val="1"/>
      <charset val="128"/>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11"/>
      <color rgb="FFFF0000"/>
      <name val="ＭＳ ゴシック"/>
      <family val="2"/>
      <charset val="128"/>
    </font>
    <font>
      <sz val="12"/>
      <color theme="1"/>
      <name val="ＭＳ ゴシック"/>
      <family val="2"/>
      <charset val="128"/>
    </font>
    <font>
      <sz val="6"/>
      <name val="ＭＳ ゴシック"/>
      <family val="2"/>
      <charset val="128"/>
    </font>
    <font>
      <b/>
      <u/>
      <sz val="14"/>
      <color rgb="FFFF0000"/>
      <name val="ＭＳ ゴシック"/>
      <family val="3"/>
      <charset val="128"/>
    </font>
    <font>
      <sz val="14"/>
      <color theme="1"/>
      <name val="ＭＳ ゴシック"/>
      <family val="2"/>
      <charset val="128"/>
    </font>
    <font>
      <sz val="14"/>
      <color rgb="FF0000FF"/>
      <name val="ＭＳ ゴシック"/>
      <family val="3"/>
      <charset val="128"/>
    </font>
    <font>
      <b/>
      <sz val="14"/>
      <color rgb="FF0000FF"/>
      <name val="ＭＳ ゴシック"/>
      <family val="3"/>
      <charset val="128"/>
    </font>
    <font>
      <sz val="14"/>
      <color rgb="FF0000FF"/>
      <name val="ＭＳ ゴシック"/>
      <family val="2"/>
      <charset val="128"/>
    </font>
    <font>
      <sz val="12"/>
      <color rgb="FFFF0000"/>
      <name val="ＭＳ ゴシック"/>
      <family val="2"/>
      <charset val="128"/>
    </font>
    <font>
      <sz val="11"/>
      <color rgb="FF0000FF"/>
      <name val="ＭＳ ゴシック"/>
      <family val="2"/>
      <charset val="128"/>
    </font>
    <font>
      <sz val="8"/>
      <color theme="1"/>
      <name val="ＭＳ ゴシック"/>
      <family val="2"/>
      <charset val="128"/>
    </font>
    <font>
      <sz val="8"/>
      <color rgb="FFFF0000"/>
      <name val="ＭＳ ゴシック"/>
      <family val="3"/>
      <charset val="128"/>
    </font>
    <font>
      <sz val="9"/>
      <color theme="1"/>
      <name val="ＭＳ ゴシック"/>
      <family val="2"/>
      <charset val="128"/>
    </font>
    <font>
      <sz val="11"/>
      <name val="ＭＳ ゴシック"/>
      <family val="2"/>
      <charset val="128"/>
    </font>
    <font>
      <sz val="8"/>
      <name val="ＭＳ ゴシック"/>
      <family val="3"/>
      <charset val="128"/>
    </font>
    <font>
      <sz val="11"/>
      <name val="ＭＳ ゴシック"/>
      <family val="3"/>
      <charset val="128"/>
    </font>
    <font>
      <sz val="11"/>
      <color rgb="FFFFC000"/>
      <name val="ＭＳ ゴシック"/>
      <family val="2"/>
      <charset val="128"/>
    </font>
    <font>
      <sz val="8"/>
      <color rgb="FFFFC000"/>
      <name val="ＭＳ ゴシック"/>
      <family val="3"/>
      <charset val="128"/>
    </font>
    <font>
      <sz val="11"/>
      <color rgb="FFFFC000"/>
      <name val="ＭＳ ゴシック"/>
      <family val="3"/>
      <charset val="128"/>
    </font>
    <font>
      <sz val="9"/>
      <color rgb="FFFFC000"/>
      <name val="ＭＳ ゴシック"/>
      <family val="2"/>
      <charset val="128"/>
    </font>
    <font>
      <sz val="11"/>
      <color rgb="FFFF0000"/>
      <name val="ＭＳ ゴシック"/>
      <family val="3"/>
      <charset val="128"/>
    </font>
    <font>
      <b/>
      <u/>
      <sz val="14"/>
      <name val="ＭＳ 明朝"/>
      <family val="1"/>
      <charset val="128"/>
    </font>
    <font>
      <b/>
      <u/>
      <sz val="11"/>
      <name val="ＭＳ 明朝"/>
      <family val="1"/>
      <charset val="128"/>
    </font>
    <font>
      <sz val="11"/>
      <name val="ＭＳ 明朝"/>
      <family val="1"/>
      <charset val="128"/>
    </font>
    <font>
      <b/>
      <u/>
      <sz val="9"/>
      <name val="ＭＳ 明朝"/>
      <family val="1"/>
      <charset val="128"/>
    </font>
    <font>
      <sz val="9"/>
      <color rgb="FFFF0000"/>
      <name val="ＭＳ 明朝"/>
      <family val="1"/>
      <charset val="128"/>
    </font>
    <font>
      <b/>
      <u/>
      <sz val="11"/>
      <color rgb="FF0000FF"/>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sz val="12"/>
      <color rgb="FF0000FF"/>
      <name val="ＭＳ ゴシック"/>
      <family val="3"/>
      <charset val="128"/>
    </font>
    <font>
      <sz val="10"/>
      <color rgb="FF0000FF"/>
      <name val="ＭＳ ゴシック"/>
      <family val="3"/>
      <charset val="128"/>
    </font>
    <font>
      <sz val="12"/>
      <color rgb="FFFF0000"/>
      <name val="ＭＳ ゴシック"/>
      <family val="3"/>
      <charset val="128"/>
    </font>
    <font>
      <b/>
      <u/>
      <sz val="12"/>
      <color rgb="FF0000FF"/>
      <name val="ＭＳ ゴシック"/>
      <family val="3"/>
      <charset val="128"/>
    </font>
    <font>
      <sz val="12"/>
      <color rgb="FF000000"/>
      <name val="ＭＳ ゴシック"/>
      <family val="3"/>
      <charset val="128"/>
    </font>
    <font>
      <vertAlign val="superscript"/>
      <sz val="12"/>
      <color rgb="FF000000"/>
      <name val="ＭＳ ゴシック"/>
      <family val="3"/>
      <charset val="128"/>
    </font>
    <font>
      <sz val="11"/>
      <color rgb="FF000000"/>
      <name val="Arial"/>
      <family val="2"/>
    </font>
    <font>
      <b/>
      <u/>
      <sz val="11"/>
      <color rgb="FF0000FF"/>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top/>
      <bottom/>
      <diagonal/>
    </border>
    <border>
      <left/>
      <right/>
      <top/>
      <bottom style="dotted">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ck">
        <color auto="1"/>
      </left>
      <right/>
      <top/>
      <bottom/>
      <diagonal/>
    </border>
    <border>
      <left/>
      <right/>
      <top style="hair">
        <color auto="1"/>
      </top>
      <bottom/>
      <diagonal/>
    </border>
    <border>
      <left style="dotted">
        <color auto="1"/>
      </left>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29">
    <xf numFmtId="0" fontId="0" fillId="0" borderId="0" xfId="0">
      <alignment vertical="center"/>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9" fillId="0" borderId="0" xfId="0" applyFont="1" applyAlignment="1">
      <alignment horizontal="left" vertical="top"/>
    </xf>
    <xf numFmtId="0" fontId="0" fillId="0" borderId="0" xfId="0" applyAlignment="1">
      <alignment horizontal="right" vertical="center"/>
    </xf>
    <xf numFmtId="0" fontId="0" fillId="0" borderId="0" xfId="0" applyAlignment="1">
      <alignment horizontal="center" vertical="center"/>
    </xf>
    <xf numFmtId="0" fontId="11" fillId="0" borderId="0" xfId="0" applyFont="1" applyAlignment="1">
      <alignment horizontal="left" vertical="center"/>
    </xf>
    <xf numFmtId="0" fontId="12" fillId="0" borderId="0" xfId="0" applyFont="1" applyAlignment="1">
      <alignment horizontal="left"/>
    </xf>
    <xf numFmtId="0" fontId="0" fillId="0" borderId="0" xfId="0" applyAlignment="1"/>
    <xf numFmtId="0" fontId="13" fillId="0" borderId="0" xfId="0" applyFont="1" applyAlignment="1">
      <alignment horizontal="left" vertical="center"/>
    </xf>
    <xf numFmtId="0" fontId="16" fillId="0" borderId="0" xfId="0" applyFont="1" applyAlignment="1">
      <alignment horizontal="left" vertical="center"/>
    </xf>
    <xf numFmtId="0" fontId="0" fillId="0" borderId="0" xfId="0" applyBorder="1" applyAlignment="1">
      <alignment horizontal="center" vertical="center"/>
    </xf>
    <xf numFmtId="0" fontId="17" fillId="0" borderId="0" xfId="0" applyFont="1" applyAlignment="1">
      <alignment horizontal="left" vertical="center"/>
    </xf>
    <xf numFmtId="0" fontId="0" fillId="0" borderId="3" xfId="0" applyBorder="1" applyAlignment="1">
      <alignment horizontal="left" vertical="center"/>
    </xf>
    <xf numFmtId="0" fontId="0" fillId="0" borderId="4" xfId="0" applyBorder="1">
      <alignment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0" xfId="0" applyFont="1" applyBorder="1" applyAlignment="1">
      <alignment horizontal="center" vertical="center"/>
    </xf>
    <xf numFmtId="0" fontId="0" fillId="0" borderId="10" xfId="0" applyBorder="1" applyAlignment="1">
      <alignment horizontal="right"/>
    </xf>
    <xf numFmtId="0" fontId="0" fillId="0" borderId="11" xfId="0" applyBorder="1" applyAlignment="1"/>
    <xf numFmtId="0" fontId="18" fillId="0" borderId="10" xfId="0" applyFont="1" applyBorder="1" applyAlignment="1">
      <alignment horizontal="center"/>
    </xf>
    <xf numFmtId="0" fontId="7" fillId="0" borderId="7" xfId="0" applyFont="1" applyBorder="1" applyAlignment="1">
      <alignment horizontal="center"/>
    </xf>
    <xf numFmtId="0" fontId="7" fillId="0" borderId="11" xfId="0" applyFont="1" applyBorder="1" applyAlignment="1">
      <alignment horizontal="center" wrapText="1"/>
    </xf>
    <xf numFmtId="0" fontId="7" fillId="0" borderId="10" xfId="0" applyFont="1" applyBorder="1" applyAlignment="1">
      <alignment horizontal="center" wrapText="1"/>
    </xf>
    <xf numFmtId="0" fontId="7" fillId="0" borderId="7" xfId="0" applyFont="1" applyBorder="1" applyAlignment="1">
      <alignment horizontal="left"/>
    </xf>
    <xf numFmtId="0" fontId="7" fillId="0" borderId="7" xfId="0" applyFont="1" applyBorder="1" applyAlignment="1">
      <alignment horizontal="center" wrapText="1"/>
    </xf>
    <xf numFmtId="0" fontId="5" fillId="0" borderId="11" xfId="0" applyFont="1" applyBorder="1" applyAlignment="1">
      <alignment horizontal="left"/>
    </xf>
    <xf numFmtId="0" fontId="0" fillId="0" borderId="12" xfId="0" applyBorder="1" applyAlignment="1">
      <alignment horizontal="right" vertical="center"/>
    </xf>
    <xf numFmtId="0" fontId="0" fillId="0" borderId="13" xfId="0" applyBorder="1">
      <alignment vertical="center"/>
    </xf>
    <xf numFmtId="0" fontId="1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5" fillId="0" borderId="6"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20" fillId="0" borderId="3"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Fill="1" applyBorder="1">
      <alignment vertical="center"/>
    </xf>
    <xf numFmtId="0" fontId="0" fillId="0" borderId="2" xfId="0" applyBorder="1">
      <alignment vertical="center"/>
    </xf>
    <xf numFmtId="0" fontId="0" fillId="0" borderId="9" xfId="0" applyBorder="1">
      <alignment vertical="center"/>
    </xf>
    <xf numFmtId="0" fontId="0" fillId="0" borderId="6" xfId="0" applyBorder="1">
      <alignment vertical="center"/>
    </xf>
    <xf numFmtId="0" fontId="0" fillId="0" borderId="0" xfId="0" applyBorder="1">
      <alignment vertical="center"/>
    </xf>
    <xf numFmtId="0" fontId="0" fillId="0" borderId="10" xfId="0" applyBorder="1" applyAlignment="1">
      <alignment horizontal="lef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0" xfId="0" applyBorder="1" applyAlignment="1">
      <alignment horizontal="left" vertical="center"/>
    </xf>
    <xf numFmtId="0" fontId="15" fillId="0" borderId="14" xfId="0" applyFont="1" applyBorder="1">
      <alignment vertical="center"/>
    </xf>
    <xf numFmtId="0" fontId="0" fillId="0" borderId="14" xfId="0" applyBorder="1">
      <alignment vertical="center"/>
    </xf>
    <xf numFmtId="0" fontId="17" fillId="0" borderId="0" xfId="0" applyFont="1">
      <alignment vertical="center"/>
    </xf>
    <xf numFmtId="0" fontId="20" fillId="0" borderId="1" xfId="0" applyFont="1" applyBorder="1" applyAlignment="1">
      <alignment vertical="center" wrapText="1"/>
    </xf>
    <xf numFmtId="0" fontId="0" fillId="0" borderId="1" xfId="0" applyBorder="1" applyAlignment="1">
      <alignment vertical="center" wrapText="1"/>
    </xf>
    <xf numFmtId="0" fontId="4" fillId="0" borderId="3" xfId="0" applyFont="1" applyBorder="1" applyAlignment="1">
      <alignment vertical="center"/>
    </xf>
    <xf numFmtId="0" fontId="4" fillId="0" borderId="4" xfId="0" applyFont="1" applyBorder="1">
      <alignment vertical="center"/>
    </xf>
    <xf numFmtId="0" fontId="4" fillId="0" borderId="4" xfId="0" applyFont="1" applyBorder="1" applyAlignment="1">
      <alignment horizontal="center" vertical="center"/>
    </xf>
    <xf numFmtId="0" fontId="0" fillId="0" borderId="15" xfId="0" applyBorder="1" applyAlignment="1">
      <alignment horizontal="center" vertical="center"/>
    </xf>
    <xf numFmtId="0" fontId="0" fillId="0" borderId="15" xfId="0" applyBorder="1">
      <alignment vertical="center"/>
    </xf>
    <xf numFmtId="0" fontId="15" fillId="0" borderId="0" xfId="0" applyFont="1">
      <alignment vertical="center"/>
    </xf>
    <xf numFmtId="0" fontId="14" fillId="0" borderId="0" xfId="0" applyFont="1" applyAlignment="1">
      <alignment horizontal="left" vertical="center"/>
    </xf>
    <xf numFmtId="0" fontId="0" fillId="0" borderId="0" xfId="0" applyAlignment="1">
      <alignment horizontal="left" vertical="center"/>
    </xf>
    <xf numFmtId="0" fontId="21" fillId="0" borderId="1" xfId="0" applyFont="1" applyBorder="1">
      <alignment vertical="center"/>
    </xf>
    <xf numFmtId="0" fontId="22" fillId="0" borderId="1" xfId="0" applyFont="1" applyBorder="1">
      <alignment vertical="center"/>
    </xf>
    <xf numFmtId="0" fontId="23" fillId="0" borderId="1" xfId="0" applyFont="1" applyBorder="1" applyAlignment="1">
      <alignment horizontal="center" vertical="center"/>
    </xf>
    <xf numFmtId="0" fontId="6" fillId="0" borderId="1" xfId="0" applyFont="1" applyBorder="1" applyAlignment="1">
      <alignment horizontal="left" vertical="center" wrapText="1"/>
    </xf>
    <xf numFmtId="0" fontId="24" fillId="0" borderId="1" xfId="0" applyFont="1" applyBorder="1">
      <alignment vertical="center"/>
    </xf>
    <xf numFmtId="0" fontId="25" fillId="0" borderId="1" xfId="0" applyFont="1" applyBorder="1">
      <alignment vertical="center"/>
    </xf>
    <xf numFmtId="0" fontId="24" fillId="0" borderId="1" xfId="0" applyFont="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left" vertical="center" wrapText="1"/>
    </xf>
    <xf numFmtId="0" fontId="17" fillId="0" borderId="4" xfId="0" applyFont="1" applyBorder="1" applyAlignment="1">
      <alignment horizontal="left"/>
    </xf>
    <xf numFmtId="0" fontId="0" fillId="0" borderId="3" xfId="0" applyBorder="1" applyAlignment="1"/>
    <xf numFmtId="0" fontId="20" fillId="0" borderId="1" xfId="0" applyFont="1" applyBorder="1" applyAlignment="1">
      <alignment horizontal="center" vertical="center" wrapText="1"/>
    </xf>
    <xf numFmtId="0" fontId="0" fillId="0" borderId="3" xfId="0" applyBorder="1">
      <alignment vertical="center"/>
    </xf>
    <xf numFmtId="0" fontId="20" fillId="0" borderId="1" xfId="0" applyFont="1" applyBorder="1" applyAlignment="1">
      <alignment horizontal="left" vertical="center"/>
    </xf>
    <xf numFmtId="0" fontId="0" fillId="0" borderId="3" xfId="0" applyBorder="1" applyAlignment="1">
      <alignment horizontal="right" vertical="center"/>
    </xf>
    <xf numFmtId="0" fontId="0" fillId="0" borderId="1" xfId="0" applyBorder="1" applyAlignment="1">
      <alignment horizontal="left" vertical="center" wrapText="1"/>
    </xf>
    <xf numFmtId="0" fontId="21" fillId="0" borderId="1" xfId="0" applyFont="1" applyBorder="1" applyAlignment="1">
      <alignment horizontal="center" vertical="center"/>
    </xf>
    <xf numFmtId="0" fontId="8" fillId="0" borderId="3" xfId="0" applyFont="1" applyBorder="1">
      <alignment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0" fillId="0" borderId="3" xfId="0" applyBorder="1" applyAlignment="1">
      <alignment horizontal="left" vertical="top"/>
    </xf>
    <xf numFmtId="0" fontId="13" fillId="0" borderId="0" xfId="0" applyFont="1" applyBorder="1">
      <alignment vertical="center"/>
    </xf>
    <xf numFmtId="0" fontId="0" fillId="0" borderId="0" xfId="0" applyAlignment="1">
      <alignment horizontal="right"/>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30" fillId="0" borderId="8" xfId="0" applyFont="1" applyFill="1" applyBorder="1" applyAlignment="1">
      <alignment horizontal="center" vertical="center"/>
    </xf>
    <xf numFmtId="0" fontId="30" fillId="0" borderId="0" xfId="0" applyFont="1" applyFill="1" applyBorder="1" applyAlignment="1">
      <alignment horizontal="center" vertical="center"/>
    </xf>
    <xf numFmtId="0" fontId="31" fillId="0" borderId="0" xfId="0" applyFont="1" applyFill="1" applyBorder="1">
      <alignment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lignment vertical="center"/>
    </xf>
    <xf numFmtId="0" fontId="2" fillId="0" borderId="1"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textRotation="255" wrapText="1"/>
    </xf>
    <xf numFmtId="0" fontId="32" fillId="0" borderId="1" xfId="0" applyFont="1" applyFill="1" applyBorder="1" applyAlignment="1">
      <alignment vertical="top" wrapText="1"/>
    </xf>
    <xf numFmtId="0" fontId="2" fillId="0" borderId="6" xfId="0" applyFont="1" applyFill="1" applyBorder="1" applyAlignment="1">
      <alignment horizontal="center" vertical="center" textRotation="255" wrapText="1"/>
    </xf>
    <xf numFmtId="0" fontId="30"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1" fillId="0" borderId="8" xfId="0" applyFont="1" applyFill="1" applyBorder="1" applyAlignment="1">
      <alignment horizontal="left" vertical="center"/>
    </xf>
    <xf numFmtId="0" fontId="2" fillId="0" borderId="16" xfId="0" applyFont="1" applyFill="1" applyBorder="1" applyAlignment="1">
      <alignment horizontal="center" vertical="center" wrapText="1"/>
    </xf>
    <xf numFmtId="0" fontId="33" fillId="0" borderId="1" xfId="0" applyFont="1" applyFill="1" applyBorder="1" applyAlignment="1">
      <alignment vertical="top"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lignment vertical="center"/>
    </xf>
    <xf numFmtId="0" fontId="2" fillId="0" borderId="17" xfId="0" applyFont="1" applyFill="1" applyBorder="1" applyAlignment="1">
      <alignment horizontal="center" vertical="center" wrapText="1"/>
    </xf>
    <xf numFmtId="0" fontId="2" fillId="0" borderId="2" xfId="0" applyFont="1" applyFill="1" applyBorder="1" applyAlignment="1">
      <alignment vertical="top" wrapText="1"/>
    </xf>
    <xf numFmtId="0" fontId="33" fillId="0" borderId="2" xfId="0" applyFont="1" applyFill="1" applyBorder="1" applyAlignment="1">
      <alignment vertical="top" wrapText="1"/>
    </xf>
    <xf numFmtId="0" fontId="2" fillId="0" borderId="2" xfId="0" applyFont="1" applyFill="1" applyBorder="1" applyAlignment="1">
      <alignment vertical="center" wrapText="1"/>
    </xf>
    <xf numFmtId="0" fontId="2" fillId="0" borderId="2" xfId="0" applyFont="1" applyFill="1" applyBorder="1" applyAlignment="1">
      <alignment horizontal="left" vertical="top" wrapText="1"/>
    </xf>
    <xf numFmtId="0" fontId="2" fillId="0" borderId="6" xfId="0" applyFont="1" applyFill="1" applyBorder="1">
      <alignment vertical="center"/>
    </xf>
    <xf numFmtId="0" fontId="2" fillId="0" borderId="6" xfId="0" applyFont="1" applyFill="1" applyBorder="1" applyAlignment="1">
      <alignment vertical="center" wrapText="1"/>
    </xf>
    <xf numFmtId="0" fontId="2" fillId="0" borderId="6" xfId="0" applyFont="1" applyFill="1" applyBorder="1" applyAlignment="1">
      <alignment vertical="top" wrapText="1"/>
    </xf>
    <xf numFmtId="0" fontId="2" fillId="0" borderId="6" xfId="0" applyFont="1" applyFill="1" applyBorder="1" applyAlignment="1">
      <alignment horizontal="left" vertical="top" wrapText="1"/>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textRotation="255" wrapText="1"/>
    </xf>
    <xf numFmtId="0" fontId="34" fillId="0" borderId="0" xfId="0" applyFont="1" applyFill="1" applyBorder="1" applyAlignment="1">
      <alignment horizontal="lef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10" xfId="0" applyFont="1" applyFill="1" applyBorder="1" applyAlignment="1">
      <alignment horizontal="center" vertical="center" textRotation="255" wrapText="1"/>
    </xf>
    <xf numFmtId="0" fontId="34" fillId="0" borderId="7" xfId="0" applyFont="1" applyFill="1" applyBorder="1" applyAlignment="1">
      <alignment horizontal="left" vertical="center"/>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34" fillId="0" borderId="8" xfId="0" applyFont="1" applyFill="1" applyBorder="1" applyAlignment="1">
      <alignment horizontal="left" vertical="center"/>
    </xf>
    <xf numFmtId="0" fontId="2" fillId="0" borderId="7" xfId="0" applyFont="1" applyFill="1" applyBorder="1" applyAlignment="1">
      <alignment vertical="center"/>
    </xf>
    <xf numFmtId="0" fontId="33" fillId="0" borderId="7"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vertical="center" wrapText="1"/>
    </xf>
    <xf numFmtId="0" fontId="2" fillId="0" borderId="8" xfId="0" applyFont="1" applyFill="1" applyBorder="1" applyAlignment="1">
      <alignment vertical="center"/>
    </xf>
    <xf numFmtId="0" fontId="33"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13" xfId="0" applyFont="1" applyFill="1" applyBorder="1" applyAlignment="1">
      <alignment vertical="center" wrapText="1"/>
    </xf>
    <xf numFmtId="0" fontId="33"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vertical="center" wrapText="1"/>
    </xf>
    <xf numFmtId="0" fontId="2" fillId="0" borderId="12" xfId="0" applyFont="1" applyFill="1" applyBorder="1" applyAlignment="1">
      <alignment horizontal="center" vertical="center" textRotation="255" wrapText="1"/>
    </xf>
    <xf numFmtId="0" fontId="35" fillId="0" borderId="0" xfId="0" applyFont="1">
      <alignment vertical="center"/>
    </xf>
    <xf numFmtId="176" fontId="35" fillId="0" borderId="0" xfId="0" applyNumberFormat="1" applyFont="1">
      <alignment vertical="center"/>
    </xf>
    <xf numFmtId="177" fontId="35" fillId="0" borderId="0" xfId="0" applyNumberFormat="1" applyFont="1">
      <alignment vertical="center"/>
    </xf>
    <xf numFmtId="0" fontId="36" fillId="0" borderId="0" xfId="0" applyFont="1">
      <alignment vertical="center"/>
    </xf>
    <xf numFmtId="177" fontId="36" fillId="0" borderId="0" xfId="0" applyNumberFormat="1" applyFont="1">
      <alignment vertical="center"/>
    </xf>
    <xf numFmtId="177" fontId="36" fillId="0" borderId="0" xfId="0" applyNumberFormat="1" applyFont="1" applyAlignment="1">
      <alignment horizontal="right" vertical="center"/>
    </xf>
    <xf numFmtId="0" fontId="36" fillId="0" borderId="0" xfId="0" applyFont="1" applyAlignment="1">
      <alignment horizontal="right" vertical="center"/>
    </xf>
    <xf numFmtId="0" fontId="36" fillId="0" borderId="1" xfId="0" applyFont="1" applyBorder="1" applyAlignment="1">
      <alignment horizontal="center" vertical="center"/>
    </xf>
    <xf numFmtId="0" fontId="36" fillId="0" borderId="1" xfId="0" applyFont="1" applyBorder="1">
      <alignment vertical="center"/>
    </xf>
    <xf numFmtId="177" fontId="36" fillId="0" borderId="1" xfId="0" applyNumberFormat="1" applyFont="1" applyBorder="1">
      <alignment vertical="center"/>
    </xf>
    <xf numFmtId="0" fontId="36" fillId="0" borderId="3" xfId="0" applyFont="1" applyBorder="1">
      <alignment vertical="center"/>
    </xf>
    <xf numFmtId="0" fontId="36" fillId="0" borderId="5" xfId="0" applyFont="1" applyBorder="1">
      <alignment vertical="center"/>
    </xf>
    <xf numFmtId="176" fontId="36" fillId="0" borderId="1" xfId="0" applyNumberFormat="1" applyFont="1" applyBorder="1">
      <alignment vertical="center"/>
    </xf>
    <xf numFmtId="176" fontId="36" fillId="0" borderId="5" xfId="0" applyNumberFormat="1" applyFont="1" applyBorder="1">
      <alignment vertical="center"/>
    </xf>
    <xf numFmtId="177" fontId="36" fillId="0" borderId="5" xfId="0" applyNumberFormat="1" applyFont="1" applyBorder="1">
      <alignment vertical="center"/>
    </xf>
    <xf numFmtId="0" fontId="36" fillId="0" borderId="7" xfId="0" applyFont="1" applyBorder="1">
      <alignment vertical="center"/>
    </xf>
    <xf numFmtId="176" fontId="36" fillId="0" borderId="7" xfId="0" applyNumberFormat="1" applyFont="1" applyBorder="1">
      <alignment vertical="center"/>
    </xf>
    <xf numFmtId="176" fontId="36" fillId="0" borderId="0" xfId="0" applyNumberFormat="1" applyFont="1">
      <alignment vertical="center"/>
    </xf>
    <xf numFmtId="176" fontId="36" fillId="0" borderId="0" xfId="0" applyNumberFormat="1" applyFont="1" applyAlignment="1">
      <alignment horizontal="right" vertical="center"/>
    </xf>
    <xf numFmtId="0" fontId="35" fillId="0" borderId="20" xfId="0" applyFont="1" applyBorder="1">
      <alignment vertical="center"/>
    </xf>
    <xf numFmtId="0" fontId="36" fillId="0" borderId="20" xfId="0" applyFont="1" applyBorder="1">
      <alignment vertical="center"/>
    </xf>
    <xf numFmtId="0" fontId="37" fillId="0" borderId="0" xfId="0" applyFont="1">
      <alignment vertical="center"/>
    </xf>
    <xf numFmtId="0" fontId="35" fillId="0" borderId="0" xfId="0" applyFont="1" applyBorder="1">
      <alignment vertical="center"/>
    </xf>
    <xf numFmtId="0" fontId="36" fillId="0" borderId="0" xfId="0" applyFont="1" applyBorder="1">
      <alignment vertical="center"/>
    </xf>
    <xf numFmtId="177" fontId="36" fillId="0" borderId="0" xfId="0" applyNumberFormat="1" applyFont="1" applyBorder="1">
      <alignment vertical="center"/>
    </xf>
    <xf numFmtId="0" fontId="36" fillId="0" borderId="0" xfId="0" applyFont="1" applyBorder="1" applyAlignment="1">
      <alignment horizontal="center" vertical="center"/>
    </xf>
    <xf numFmtId="176" fontId="36" fillId="0" borderId="0" xfId="0" applyNumberFormat="1" applyFont="1" applyBorder="1">
      <alignment vertical="center"/>
    </xf>
    <xf numFmtId="0" fontId="35" fillId="0" borderId="14" xfId="0" applyFont="1" applyBorder="1">
      <alignment vertical="center"/>
    </xf>
    <xf numFmtId="0" fontId="36" fillId="0" borderId="14" xfId="0" applyFont="1" applyBorder="1">
      <alignment vertical="center"/>
    </xf>
    <xf numFmtId="0" fontId="36" fillId="0" borderId="21" xfId="0" applyFont="1" applyBorder="1">
      <alignment vertical="center"/>
    </xf>
    <xf numFmtId="177" fontId="36" fillId="0" borderId="21" xfId="0" applyNumberFormat="1" applyFont="1" applyBorder="1">
      <alignment vertical="center"/>
    </xf>
    <xf numFmtId="176" fontId="36" fillId="0" borderId="21" xfId="0" applyNumberFormat="1" applyFont="1" applyBorder="1">
      <alignment vertical="center"/>
    </xf>
    <xf numFmtId="0" fontId="38" fillId="0" borderId="0" xfId="0" applyFont="1">
      <alignment vertical="center"/>
    </xf>
    <xf numFmtId="176" fontId="37" fillId="0" borderId="1" xfId="0" applyNumberFormat="1" applyFont="1" applyBorder="1">
      <alignment vertical="center"/>
    </xf>
    <xf numFmtId="176" fontId="39" fillId="0" borderId="1" xfId="0" applyNumberFormat="1" applyFont="1" applyBorder="1">
      <alignment vertical="center"/>
    </xf>
    <xf numFmtId="0" fontId="37" fillId="0" borderId="21" xfId="0" applyFont="1" applyBorder="1">
      <alignment vertical="center"/>
    </xf>
    <xf numFmtId="0" fontId="35" fillId="0" borderId="22" xfId="0" applyFont="1" applyBorder="1">
      <alignment vertical="center"/>
    </xf>
    <xf numFmtId="0" fontId="35" fillId="0" borderId="21" xfId="0" applyFont="1" applyBorder="1">
      <alignment vertical="center"/>
    </xf>
    <xf numFmtId="177" fontId="35" fillId="0" borderId="21" xfId="0" applyNumberFormat="1" applyFont="1" applyBorder="1">
      <alignment vertical="center"/>
    </xf>
    <xf numFmtId="0" fontId="40" fillId="0" borderId="0" xfId="0" applyFont="1">
      <alignment vertical="center"/>
    </xf>
    <xf numFmtId="178" fontId="36" fillId="0" borderId="1" xfId="0" applyNumberFormat="1" applyFont="1" applyBorder="1">
      <alignment vertical="center"/>
    </xf>
    <xf numFmtId="0" fontId="7" fillId="0" borderId="0" xfId="0" applyFont="1">
      <alignment vertical="center"/>
    </xf>
    <xf numFmtId="0" fontId="41" fillId="0" borderId="0" xfId="0" applyFont="1">
      <alignment vertical="center"/>
    </xf>
    <xf numFmtId="0" fontId="42" fillId="0" borderId="0" xfId="0" applyFont="1" applyAlignment="1">
      <alignment horizontal="left" vertical="center" readingOrder="1"/>
    </xf>
    <xf numFmtId="179" fontId="0" fillId="0" borderId="0" xfId="0" applyNumberFormat="1">
      <alignment vertical="center"/>
    </xf>
    <xf numFmtId="176" fontId="0" fillId="0" borderId="0" xfId="0" applyNumberFormat="1">
      <alignment vertical="center"/>
    </xf>
    <xf numFmtId="0" fontId="44" fillId="0" borderId="0" xfId="0" applyFont="1">
      <alignment vertical="center"/>
    </xf>
    <xf numFmtId="0" fontId="45" fillId="0" borderId="0" xfId="0" applyFont="1">
      <alignment vertical="center"/>
    </xf>
    <xf numFmtId="0" fontId="2" fillId="0" borderId="2"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9"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wrapText="1"/>
    </xf>
    <xf numFmtId="0" fontId="39" fillId="0" borderId="0" xfId="0" applyFont="1" applyAlignment="1">
      <alignment horizontal="left" vertical="center" wrapText="1"/>
    </xf>
    <xf numFmtId="178" fontId="40" fillId="0" borderId="23" xfId="0" applyNumberFormat="1" applyFont="1" applyBorder="1" applyAlignment="1">
      <alignment horizontal="left" vertical="top" wrapText="1"/>
    </xf>
    <xf numFmtId="178" fontId="40" fillId="0" borderId="24" xfId="0" applyNumberFormat="1" applyFont="1" applyBorder="1" applyAlignment="1">
      <alignment horizontal="left" vertical="top" wrapText="1"/>
    </xf>
    <xf numFmtId="178" fontId="40" fillId="0" borderId="25" xfId="0" applyNumberFormat="1" applyFont="1" applyBorder="1" applyAlignment="1">
      <alignment horizontal="left" vertical="top" wrapText="1"/>
    </xf>
    <xf numFmtId="178" fontId="40" fillId="0" borderId="26" xfId="0" applyNumberFormat="1" applyFont="1" applyBorder="1" applyAlignment="1">
      <alignment horizontal="left" vertical="top" wrapText="1"/>
    </xf>
    <xf numFmtId="178" fontId="40" fillId="0" borderId="0" xfId="0" applyNumberFormat="1" applyFont="1" applyBorder="1" applyAlignment="1">
      <alignment horizontal="left" vertical="top" wrapText="1"/>
    </xf>
    <xf numFmtId="178" fontId="40" fillId="0" borderId="27" xfId="0" applyNumberFormat="1" applyFont="1" applyBorder="1" applyAlignment="1">
      <alignment horizontal="left" vertical="top" wrapText="1"/>
    </xf>
    <xf numFmtId="178" fontId="40" fillId="0" borderId="28" xfId="0" applyNumberFormat="1" applyFont="1" applyBorder="1" applyAlignment="1">
      <alignment horizontal="left" vertical="top" wrapText="1"/>
    </xf>
    <xf numFmtId="178" fontId="40" fillId="0" borderId="29" xfId="0" applyNumberFormat="1" applyFont="1" applyBorder="1" applyAlignment="1">
      <alignment horizontal="left" vertical="top" wrapText="1"/>
    </xf>
    <xf numFmtId="178" fontId="40" fillId="0" borderId="30" xfId="0" applyNumberFormat="1" applyFont="1" applyBorder="1" applyAlignment="1">
      <alignment horizontal="left" vertical="top" wrapText="1"/>
    </xf>
    <xf numFmtId="0" fontId="40" fillId="0" borderId="23" xfId="0" applyFont="1" applyBorder="1" applyAlignment="1">
      <alignment horizontal="left" vertical="top" wrapText="1"/>
    </xf>
    <xf numFmtId="0" fontId="40" fillId="0" borderId="24" xfId="0" applyFont="1" applyBorder="1" applyAlignment="1">
      <alignment horizontal="left" vertical="top" wrapText="1"/>
    </xf>
    <xf numFmtId="0" fontId="40" fillId="0" borderId="25" xfId="0" applyFont="1" applyBorder="1" applyAlignment="1">
      <alignment horizontal="left" vertical="top" wrapText="1"/>
    </xf>
    <xf numFmtId="0" fontId="40" fillId="0" borderId="26" xfId="0" applyFont="1" applyBorder="1" applyAlignment="1">
      <alignment horizontal="left" vertical="top" wrapText="1"/>
    </xf>
    <xf numFmtId="0" fontId="40" fillId="0" borderId="0" xfId="0" applyFont="1" applyBorder="1" applyAlignment="1">
      <alignment horizontal="left" vertical="top" wrapText="1"/>
    </xf>
    <xf numFmtId="0" fontId="40" fillId="0" borderId="27" xfId="0" applyFont="1" applyBorder="1" applyAlignment="1">
      <alignment horizontal="left" vertical="top" wrapText="1"/>
    </xf>
    <xf numFmtId="0" fontId="40" fillId="0" borderId="28" xfId="0" applyFont="1" applyBorder="1" applyAlignment="1">
      <alignment horizontal="left" vertical="top" wrapText="1"/>
    </xf>
    <xf numFmtId="0" fontId="40" fillId="0" borderId="29" xfId="0" applyFont="1" applyBorder="1" applyAlignment="1">
      <alignment horizontal="left" vertical="top" wrapText="1"/>
    </xf>
    <xf numFmtId="0" fontId="40" fillId="0" borderId="30"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0000FF"/>
      <color rgb="FF16BC41"/>
      <color rgb="FFFF9F9F"/>
      <color rgb="FF00FF00"/>
      <color rgb="FFA0F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各住宅の電力消費量、</a:t>
            </a:r>
            <a:r>
              <a:rPr lang="en-US" altLang="ja-JP" sz="1200"/>
              <a:t>PV</a:t>
            </a:r>
            <a:r>
              <a:rPr lang="ja-JP" altLang="en-US" sz="1200"/>
              <a:t>発電量、余剰電力量予測（茨城県南部）</a:t>
            </a:r>
          </a:p>
        </c:rich>
      </c:tx>
      <c:layout>
        <c:manualLayout>
          <c:xMode val="edge"/>
          <c:yMode val="edge"/>
          <c:x val="0.14976950461837432"/>
          <c:y val="2.087994034302759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3219847519060118"/>
          <c:y val="9.2475823072451516E-2"/>
          <c:w val="0.82723933701835661"/>
          <c:h val="0.87470532626374708"/>
        </c:manualLayout>
      </c:layout>
      <c:barChart>
        <c:barDir val="col"/>
        <c:grouping val="clustered"/>
        <c:varyColors val="0"/>
        <c:ser>
          <c:idx val="0"/>
          <c:order val="0"/>
          <c:tx>
            <c:strRef>
              <c:f>太陽光発電量!$C$7</c:f>
              <c:strCache>
                <c:ptCount val="1"/>
                <c:pt idx="0">
                  <c:v>消費電力</c:v>
                </c:pt>
              </c:strCache>
            </c:strRef>
          </c:tx>
          <c:spPr>
            <a:solidFill>
              <a:srgbClr val="FF9F9F"/>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太陽光発電量!$C$8:$C$19</c:f>
              <c:numCache>
                <c:formatCode>General</c:formatCode>
                <c:ptCount val="12"/>
                <c:pt idx="0">
                  <c:v>517</c:v>
                </c:pt>
                <c:pt idx="1">
                  <c:v>453</c:v>
                </c:pt>
                <c:pt idx="2">
                  <c:v>419</c:v>
                </c:pt>
                <c:pt idx="3">
                  <c:v>424</c:v>
                </c:pt>
                <c:pt idx="4">
                  <c:v>365</c:v>
                </c:pt>
                <c:pt idx="5">
                  <c:v>315</c:v>
                </c:pt>
                <c:pt idx="6">
                  <c:v>365</c:v>
                </c:pt>
                <c:pt idx="7">
                  <c:v>473</c:v>
                </c:pt>
                <c:pt idx="8">
                  <c:v>463</c:v>
                </c:pt>
                <c:pt idx="9">
                  <c:v>384</c:v>
                </c:pt>
                <c:pt idx="10">
                  <c:v>355</c:v>
                </c:pt>
                <c:pt idx="11">
                  <c:v>399</c:v>
                </c:pt>
              </c:numCache>
            </c:numRef>
          </c:val>
          <c:extLst>
            <c:ext xmlns:c16="http://schemas.microsoft.com/office/drawing/2014/chart" uri="{C3380CC4-5D6E-409C-BE32-E72D297353CC}">
              <c16:uniqueId val="{00000000-9C86-48F9-A292-9F174A8B65CF}"/>
            </c:ext>
          </c:extLst>
        </c:ser>
        <c:ser>
          <c:idx val="1"/>
          <c:order val="1"/>
          <c:tx>
            <c:strRef>
              <c:f>太陽光発電量!$D$7</c:f>
              <c:strCache>
                <c:ptCount val="1"/>
                <c:pt idx="0">
                  <c:v>PV発電量</c:v>
                </c:pt>
              </c:strCache>
            </c:strRef>
          </c:tx>
          <c:spPr>
            <a:solidFill>
              <a:srgbClr val="16BC41"/>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太陽光発電量!$D$8:$D$19</c:f>
              <c:numCache>
                <c:formatCode>General</c:formatCode>
                <c:ptCount val="12"/>
                <c:pt idx="0">
                  <c:v>573</c:v>
                </c:pt>
                <c:pt idx="1">
                  <c:v>551</c:v>
                </c:pt>
                <c:pt idx="2">
                  <c:v>586</c:v>
                </c:pt>
                <c:pt idx="3">
                  <c:v>595</c:v>
                </c:pt>
                <c:pt idx="4">
                  <c:v>597</c:v>
                </c:pt>
                <c:pt idx="5">
                  <c:v>497</c:v>
                </c:pt>
                <c:pt idx="6">
                  <c:v>522</c:v>
                </c:pt>
                <c:pt idx="7">
                  <c:v>568</c:v>
                </c:pt>
                <c:pt idx="8">
                  <c:v>451</c:v>
                </c:pt>
                <c:pt idx="9">
                  <c:v>457</c:v>
                </c:pt>
                <c:pt idx="10">
                  <c:v>442</c:v>
                </c:pt>
                <c:pt idx="11">
                  <c:v>496</c:v>
                </c:pt>
              </c:numCache>
            </c:numRef>
          </c:val>
          <c:extLst>
            <c:ext xmlns:c16="http://schemas.microsoft.com/office/drawing/2014/chart" uri="{C3380CC4-5D6E-409C-BE32-E72D297353CC}">
              <c16:uniqueId val="{00000001-9C86-48F9-A292-9F174A8B65CF}"/>
            </c:ext>
          </c:extLst>
        </c:ser>
        <c:ser>
          <c:idx val="2"/>
          <c:order val="2"/>
          <c:tx>
            <c:strRef>
              <c:f>太陽光発電量!$E$7</c:f>
              <c:strCache>
                <c:ptCount val="1"/>
                <c:pt idx="0">
                  <c:v>余剰電力</c:v>
                </c:pt>
              </c:strCache>
            </c:strRef>
          </c:tx>
          <c:spPr>
            <a:solidFill>
              <a:srgbClr val="0000FF"/>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太陽光発電量!$E$8:$E$19</c:f>
              <c:numCache>
                <c:formatCode>General</c:formatCode>
                <c:ptCount val="12"/>
                <c:pt idx="0">
                  <c:v>56</c:v>
                </c:pt>
                <c:pt idx="1">
                  <c:v>98</c:v>
                </c:pt>
                <c:pt idx="2">
                  <c:v>167</c:v>
                </c:pt>
                <c:pt idx="3">
                  <c:v>171</c:v>
                </c:pt>
                <c:pt idx="4">
                  <c:v>232</c:v>
                </c:pt>
                <c:pt idx="5">
                  <c:v>182</c:v>
                </c:pt>
                <c:pt idx="6">
                  <c:v>157</c:v>
                </c:pt>
                <c:pt idx="7">
                  <c:v>95</c:v>
                </c:pt>
                <c:pt idx="8">
                  <c:v>-12</c:v>
                </c:pt>
                <c:pt idx="9">
                  <c:v>73</c:v>
                </c:pt>
                <c:pt idx="10">
                  <c:v>87</c:v>
                </c:pt>
                <c:pt idx="11">
                  <c:v>97</c:v>
                </c:pt>
              </c:numCache>
            </c:numRef>
          </c:val>
          <c:extLst>
            <c:ext xmlns:c16="http://schemas.microsoft.com/office/drawing/2014/chart" uri="{C3380CC4-5D6E-409C-BE32-E72D297353CC}">
              <c16:uniqueId val="{00000002-9C86-48F9-A292-9F174A8B65CF}"/>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a:t>
                </a:r>
                <a:r>
                  <a:rPr lang="ja-JP"/>
                  <a:t>電力量 </a:t>
                </a:r>
                <a:r>
                  <a:rPr lang="en-US"/>
                  <a:t>[kWh]</a:t>
                </a:r>
                <a:endParaRPr lang="ja-JP"/>
              </a:p>
            </c:rich>
          </c:tx>
          <c:layout>
            <c:manualLayout>
              <c:xMode val="edge"/>
              <c:yMode val="edge"/>
              <c:x val="2.2529441884280594E-2"/>
              <c:y val="0.4059135561074999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0530151473001357"/>
          <c:y val="0.10234834739617281"/>
          <c:w val="0.19826828098100641"/>
          <c:h val="0.21373496098222622"/>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センター内住宅の電力消費量、</a:t>
            </a:r>
            <a:r>
              <a:rPr lang="en-US" altLang="ja-JP" sz="1200"/>
              <a:t>PV</a:t>
            </a:r>
            <a:r>
              <a:rPr lang="ja-JP" altLang="en-US" sz="1200"/>
              <a:t>発電量、余剰電力量予測</a:t>
            </a:r>
          </a:p>
        </c:rich>
      </c:tx>
      <c:layout>
        <c:manualLayout>
          <c:xMode val="edge"/>
          <c:yMode val="edge"/>
          <c:x val="0.14976950461837432"/>
          <c:y val="2.087994034302759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8799453098665697"/>
          <c:y val="9.2475823072451516E-2"/>
          <c:w val="0.77144326656137696"/>
          <c:h val="0.87470532626374708"/>
        </c:manualLayout>
      </c:layout>
      <c:barChart>
        <c:barDir val="col"/>
        <c:grouping val="clustered"/>
        <c:varyColors val="0"/>
        <c:ser>
          <c:idx val="0"/>
          <c:order val="0"/>
          <c:tx>
            <c:strRef>
              <c:f>太陽光発電量!$C$25</c:f>
              <c:strCache>
                <c:ptCount val="1"/>
                <c:pt idx="0">
                  <c:v>200戸</c:v>
                </c:pt>
              </c:strCache>
            </c:strRef>
          </c:tx>
          <c:spPr>
            <a:solidFill>
              <a:srgbClr val="FF9F9F"/>
            </a:solidFill>
            <a:ln>
              <a:noFill/>
            </a:ln>
            <a:effectLst/>
          </c:spPr>
          <c:invertIfNegative val="0"/>
          <c:cat>
            <c:strRef>
              <c:f>太陽光発電量!$B$26:$B$37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太陽光発電量!$C$26:$C$37</c:f>
              <c:numCache>
                <c:formatCode>General</c:formatCode>
                <c:ptCount val="12"/>
                <c:pt idx="0">
                  <c:v>11200</c:v>
                </c:pt>
                <c:pt idx="1">
                  <c:v>19600</c:v>
                </c:pt>
                <c:pt idx="2">
                  <c:v>33400</c:v>
                </c:pt>
                <c:pt idx="3">
                  <c:v>34200</c:v>
                </c:pt>
                <c:pt idx="4">
                  <c:v>46400</c:v>
                </c:pt>
                <c:pt idx="5">
                  <c:v>36400</c:v>
                </c:pt>
                <c:pt idx="6">
                  <c:v>31400</c:v>
                </c:pt>
                <c:pt idx="7">
                  <c:v>19000</c:v>
                </c:pt>
                <c:pt idx="8">
                  <c:v>-2400</c:v>
                </c:pt>
                <c:pt idx="9">
                  <c:v>14600</c:v>
                </c:pt>
                <c:pt idx="10">
                  <c:v>17400</c:v>
                </c:pt>
                <c:pt idx="11">
                  <c:v>19400</c:v>
                </c:pt>
              </c:numCache>
            </c:numRef>
          </c:val>
          <c:extLst>
            <c:ext xmlns:c16="http://schemas.microsoft.com/office/drawing/2014/chart" uri="{C3380CC4-5D6E-409C-BE32-E72D297353CC}">
              <c16:uniqueId val="{00000000-01B4-477E-A0CF-2320BEE57605}"/>
            </c:ext>
          </c:extLst>
        </c:ser>
        <c:ser>
          <c:idx val="1"/>
          <c:order val="1"/>
          <c:tx>
            <c:strRef>
              <c:f>太陽光発電量!$D$25</c:f>
              <c:strCache>
                <c:ptCount val="1"/>
                <c:pt idx="0">
                  <c:v>500戸</c:v>
                </c:pt>
              </c:strCache>
            </c:strRef>
          </c:tx>
          <c:spPr>
            <a:solidFill>
              <a:srgbClr val="16BC41"/>
            </a:solidFill>
            <a:ln>
              <a:noFill/>
            </a:ln>
            <a:effectLst/>
          </c:spPr>
          <c:invertIfNegative val="0"/>
          <c:cat>
            <c:strRef>
              <c:f>太陽光発電量!$B$26:$B$37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太陽光発電量!$D$26:$D$37</c:f>
              <c:numCache>
                <c:formatCode>General</c:formatCode>
                <c:ptCount val="12"/>
                <c:pt idx="0">
                  <c:v>28000</c:v>
                </c:pt>
                <c:pt idx="1">
                  <c:v>49000</c:v>
                </c:pt>
                <c:pt idx="2">
                  <c:v>83500</c:v>
                </c:pt>
                <c:pt idx="3">
                  <c:v>85500</c:v>
                </c:pt>
                <c:pt idx="4">
                  <c:v>116000</c:v>
                </c:pt>
                <c:pt idx="5">
                  <c:v>91000</c:v>
                </c:pt>
                <c:pt idx="6">
                  <c:v>78500</c:v>
                </c:pt>
                <c:pt idx="7">
                  <c:v>47500</c:v>
                </c:pt>
                <c:pt idx="8">
                  <c:v>-6000</c:v>
                </c:pt>
                <c:pt idx="9">
                  <c:v>36500</c:v>
                </c:pt>
                <c:pt idx="10">
                  <c:v>43500</c:v>
                </c:pt>
                <c:pt idx="11">
                  <c:v>48500</c:v>
                </c:pt>
              </c:numCache>
            </c:numRef>
          </c:val>
          <c:extLst>
            <c:ext xmlns:c16="http://schemas.microsoft.com/office/drawing/2014/chart" uri="{C3380CC4-5D6E-409C-BE32-E72D297353CC}">
              <c16:uniqueId val="{00000001-01B4-477E-A0CF-2320BEE57605}"/>
            </c:ext>
          </c:extLst>
        </c:ser>
        <c:ser>
          <c:idx val="2"/>
          <c:order val="2"/>
          <c:tx>
            <c:strRef>
              <c:f>太陽光発電量!$E$25</c:f>
              <c:strCache>
                <c:ptCount val="1"/>
                <c:pt idx="0">
                  <c:v>1000戸</c:v>
                </c:pt>
              </c:strCache>
            </c:strRef>
          </c:tx>
          <c:spPr>
            <a:solidFill>
              <a:srgbClr val="0000FF"/>
            </a:solidFill>
            <a:ln>
              <a:noFill/>
            </a:ln>
            <a:effectLst/>
          </c:spPr>
          <c:invertIfNegative val="0"/>
          <c:cat>
            <c:strRef>
              <c:f>太陽光発電量!$B$26:$B$37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太陽光発電量!$E$26:$E$37</c:f>
              <c:numCache>
                <c:formatCode>General</c:formatCode>
                <c:ptCount val="12"/>
                <c:pt idx="0">
                  <c:v>56000</c:v>
                </c:pt>
                <c:pt idx="1">
                  <c:v>98000</c:v>
                </c:pt>
                <c:pt idx="2">
                  <c:v>167000</c:v>
                </c:pt>
                <c:pt idx="3">
                  <c:v>171000</c:v>
                </c:pt>
                <c:pt idx="4">
                  <c:v>232000</c:v>
                </c:pt>
                <c:pt idx="5">
                  <c:v>182000</c:v>
                </c:pt>
                <c:pt idx="6">
                  <c:v>157000</c:v>
                </c:pt>
                <c:pt idx="7">
                  <c:v>95000</c:v>
                </c:pt>
                <c:pt idx="8">
                  <c:v>-12000</c:v>
                </c:pt>
                <c:pt idx="9">
                  <c:v>73000</c:v>
                </c:pt>
                <c:pt idx="10">
                  <c:v>87000</c:v>
                </c:pt>
                <c:pt idx="11">
                  <c:v>97000</c:v>
                </c:pt>
              </c:numCache>
            </c:numRef>
          </c:val>
          <c:extLst>
            <c:ext xmlns:c16="http://schemas.microsoft.com/office/drawing/2014/chart" uri="{C3380CC4-5D6E-409C-BE32-E72D297353CC}">
              <c16:uniqueId val="{00000002-01B4-477E-A0CF-2320BEE57605}"/>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毎月の余剰</a:t>
                </a:r>
                <a:r>
                  <a:rPr lang="ja-JP"/>
                  <a:t>電力量 </a:t>
                </a:r>
                <a:r>
                  <a:rPr lang="en-US"/>
                  <a:t>[kWh]</a:t>
                </a:r>
                <a:endParaRPr lang="ja-JP"/>
              </a:p>
            </c:rich>
          </c:tx>
          <c:layout>
            <c:manualLayout>
              <c:xMode val="edge"/>
              <c:yMode val="edge"/>
              <c:x val="2.2529441884280594E-2"/>
              <c:y val="0.4059135561074999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2646555544193359"/>
          <c:y val="0.10234834739617281"/>
          <c:w val="0.17710422560816261"/>
          <c:h val="0.23759774994568633"/>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余剰電力による水素製造量見込み　（</a:t>
            </a:r>
            <a:r>
              <a:rPr lang="en-US" altLang="ja-JP" sz="1200"/>
              <a:t>55kW/1kg</a:t>
            </a:r>
            <a:r>
              <a:rPr lang="ja-JP" altLang="en-US" sz="1200"/>
              <a:t>と仮定）</a:t>
            </a:r>
          </a:p>
        </c:rich>
      </c:tx>
      <c:layout>
        <c:manualLayout>
          <c:xMode val="edge"/>
          <c:yMode val="edge"/>
          <c:x val="0.23381916085704188"/>
          <c:y val="2.394497239569191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8799453098665697"/>
          <c:y val="9.2475823072451516E-2"/>
          <c:w val="0.77144326656137696"/>
          <c:h val="0.82566313693546911"/>
        </c:manualLayout>
      </c:layout>
      <c:barChart>
        <c:barDir val="col"/>
        <c:grouping val="clustered"/>
        <c:varyColors val="0"/>
        <c:ser>
          <c:idx val="0"/>
          <c:order val="0"/>
          <c:tx>
            <c:strRef>
              <c:f>太陽光発電量!$S$7</c:f>
              <c:strCache>
                <c:ptCount val="1"/>
                <c:pt idx="0">
                  <c:v>200戸</c:v>
                </c:pt>
              </c:strCache>
            </c:strRef>
          </c:tx>
          <c:spPr>
            <a:solidFill>
              <a:srgbClr val="FF9F9F"/>
            </a:solidFill>
            <a:ln>
              <a:noFill/>
            </a:ln>
            <a:effectLst/>
          </c:spPr>
          <c:invertIfNegative val="0"/>
          <c:cat>
            <c:strRef>
              <c:f>太陽光発電量!$R$8:$R$19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太陽光発電量!$S$8:$S$19</c:f>
              <c:numCache>
                <c:formatCode>#,##0.0_ </c:formatCode>
                <c:ptCount val="12"/>
                <c:pt idx="0">
                  <c:v>203.63636363636363</c:v>
                </c:pt>
                <c:pt idx="1">
                  <c:v>356.36363636363637</c:v>
                </c:pt>
                <c:pt idx="2">
                  <c:v>607.27272727272725</c:v>
                </c:pt>
                <c:pt idx="3">
                  <c:v>621.81818181818187</c:v>
                </c:pt>
                <c:pt idx="4">
                  <c:v>843.63636363636363</c:v>
                </c:pt>
                <c:pt idx="5">
                  <c:v>661.81818181818187</c:v>
                </c:pt>
                <c:pt idx="6">
                  <c:v>570.90909090909088</c:v>
                </c:pt>
                <c:pt idx="7">
                  <c:v>345.45454545454544</c:v>
                </c:pt>
                <c:pt idx="8">
                  <c:v>0</c:v>
                </c:pt>
                <c:pt idx="9">
                  <c:v>265.45454545454544</c:v>
                </c:pt>
                <c:pt idx="10">
                  <c:v>316.36363636363637</c:v>
                </c:pt>
                <c:pt idx="11">
                  <c:v>352.72727272727275</c:v>
                </c:pt>
              </c:numCache>
            </c:numRef>
          </c:val>
          <c:extLst>
            <c:ext xmlns:c16="http://schemas.microsoft.com/office/drawing/2014/chart" uri="{C3380CC4-5D6E-409C-BE32-E72D297353CC}">
              <c16:uniqueId val="{00000000-469B-4097-8217-D7DE4D7B8FB8}"/>
            </c:ext>
          </c:extLst>
        </c:ser>
        <c:ser>
          <c:idx val="1"/>
          <c:order val="1"/>
          <c:tx>
            <c:strRef>
              <c:f>太陽光発電量!$T$7</c:f>
              <c:strCache>
                <c:ptCount val="1"/>
                <c:pt idx="0">
                  <c:v>500戸</c:v>
                </c:pt>
              </c:strCache>
            </c:strRef>
          </c:tx>
          <c:spPr>
            <a:solidFill>
              <a:srgbClr val="16BC41"/>
            </a:solidFill>
            <a:ln>
              <a:noFill/>
            </a:ln>
            <a:effectLst/>
          </c:spPr>
          <c:invertIfNegative val="0"/>
          <c:cat>
            <c:strRef>
              <c:f>太陽光発電量!$R$8:$R$19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太陽光発電量!$T$8:$T$19</c:f>
              <c:numCache>
                <c:formatCode>#,##0.0_ </c:formatCode>
                <c:ptCount val="12"/>
                <c:pt idx="0">
                  <c:v>509.09090909090907</c:v>
                </c:pt>
                <c:pt idx="1">
                  <c:v>890.90909090909088</c:v>
                </c:pt>
                <c:pt idx="2">
                  <c:v>1518.1818181818182</c:v>
                </c:pt>
                <c:pt idx="3">
                  <c:v>1554.5454545454545</c:v>
                </c:pt>
                <c:pt idx="4">
                  <c:v>2109.090909090909</c:v>
                </c:pt>
                <c:pt idx="5">
                  <c:v>1654.5454545454545</c:v>
                </c:pt>
                <c:pt idx="6">
                  <c:v>1427.2727272727273</c:v>
                </c:pt>
                <c:pt idx="7">
                  <c:v>863.63636363636363</c:v>
                </c:pt>
                <c:pt idx="8">
                  <c:v>0</c:v>
                </c:pt>
                <c:pt idx="9">
                  <c:v>663.63636363636363</c:v>
                </c:pt>
                <c:pt idx="10">
                  <c:v>790.90909090909088</c:v>
                </c:pt>
                <c:pt idx="11">
                  <c:v>881.81818181818187</c:v>
                </c:pt>
              </c:numCache>
            </c:numRef>
          </c:val>
          <c:extLst>
            <c:ext xmlns:c16="http://schemas.microsoft.com/office/drawing/2014/chart" uri="{C3380CC4-5D6E-409C-BE32-E72D297353CC}">
              <c16:uniqueId val="{00000001-469B-4097-8217-D7DE4D7B8FB8}"/>
            </c:ext>
          </c:extLst>
        </c:ser>
        <c:ser>
          <c:idx val="2"/>
          <c:order val="2"/>
          <c:tx>
            <c:strRef>
              <c:f>太陽光発電量!$U$7</c:f>
              <c:strCache>
                <c:ptCount val="1"/>
                <c:pt idx="0">
                  <c:v>1000戸</c:v>
                </c:pt>
              </c:strCache>
            </c:strRef>
          </c:tx>
          <c:spPr>
            <a:solidFill>
              <a:srgbClr val="0000FF"/>
            </a:solidFill>
            <a:ln>
              <a:noFill/>
            </a:ln>
            <a:effectLst/>
          </c:spPr>
          <c:invertIfNegative val="0"/>
          <c:cat>
            <c:strRef>
              <c:f>太陽光発電量!$R$8:$R$19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太陽光発電量!$U$8:$U$19</c:f>
              <c:numCache>
                <c:formatCode>#,##0.0_ </c:formatCode>
                <c:ptCount val="12"/>
                <c:pt idx="0">
                  <c:v>1018.1818181818181</c:v>
                </c:pt>
                <c:pt idx="1">
                  <c:v>1781.8181818181818</c:v>
                </c:pt>
                <c:pt idx="2">
                  <c:v>3036.3636363636365</c:v>
                </c:pt>
                <c:pt idx="3">
                  <c:v>3109.090909090909</c:v>
                </c:pt>
                <c:pt idx="4">
                  <c:v>4218.181818181818</c:v>
                </c:pt>
                <c:pt idx="5">
                  <c:v>3309.090909090909</c:v>
                </c:pt>
                <c:pt idx="6">
                  <c:v>2854.5454545454545</c:v>
                </c:pt>
                <c:pt idx="7">
                  <c:v>1727.2727272727273</c:v>
                </c:pt>
                <c:pt idx="8">
                  <c:v>0</c:v>
                </c:pt>
                <c:pt idx="9">
                  <c:v>1327.2727272727273</c:v>
                </c:pt>
                <c:pt idx="10">
                  <c:v>1581.8181818181818</c:v>
                </c:pt>
                <c:pt idx="11">
                  <c:v>1763.6363636363637</c:v>
                </c:pt>
              </c:numCache>
            </c:numRef>
          </c:val>
          <c:extLst>
            <c:ext xmlns:c16="http://schemas.microsoft.com/office/drawing/2014/chart" uri="{C3380CC4-5D6E-409C-BE32-E72D297353CC}">
              <c16:uniqueId val="{00000002-469B-4097-8217-D7DE4D7B8FB8}"/>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毎月の水素製造量 </a:t>
                </a:r>
                <a:r>
                  <a:rPr lang="en-US" altLang="ja-JP"/>
                  <a:t>[kg]</a:t>
                </a:r>
                <a:endParaRPr lang="ja-JP"/>
              </a:p>
            </c:rich>
          </c:tx>
          <c:layout>
            <c:manualLayout>
              <c:xMode val="edge"/>
              <c:yMode val="edge"/>
              <c:x val="2.8260120780031435E-2"/>
              <c:y val="0.317024647781096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2646555544193359"/>
          <c:y val="0.10234834739617281"/>
          <c:w val="0.17710422560816261"/>
          <c:h val="0.23759774994568633"/>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毎月の</a:t>
            </a:r>
            <a:r>
              <a:rPr lang="en-US" altLang="ja-JP" sz="1200"/>
              <a:t>FCV</a:t>
            </a:r>
            <a:r>
              <a:rPr lang="ja-JP" altLang="en-US" sz="1200"/>
              <a:t>への水素供給台数見込み（</a:t>
            </a:r>
            <a:r>
              <a:rPr lang="en-US" altLang="ja-JP" sz="1200"/>
              <a:t>5kg/</a:t>
            </a:r>
            <a:r>
              <a:rPr lang="ja-JP" altLang="en-US" sz="1200"/>
              <a:t>台と仮定）</a:t>
            </a:r>
          </a:p>
        </c:rich>
      </c:tx>
      <c:layout>
        <c:manualLayout>
          <c:xMode val="edge"/>
          <c:yMode val="edge"/>
          <c:x val="0.14976950461837432"/>
          <c:y val="2.087994034302759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8799453098665697"/>
          <c:y val="9.2475823072451516E-2"/>
          <c:w val="0.77144326656137696"/>
          <c:h val="0.82566313693546911"/>
        </c:manualLayout>
      </c:layout>
      <c:barChart>
        <c:barDir val="col"/>
        <c:grouping val="clustered"/>
        <c:varyColors val="0"/>
        <c:ser>
          <c:idx val="0"/>
          <c:order val="0"/>
          <c:tx>
            <c:strRef>
              <c:f>太陽光発電量!$S$25</c:f>
              <c:strCache>
                <c:ptCount val="1"/>
                <c:pt idx="0">
                  <c:v>200戸</c:v>
                </c:pt>
              </c:strCache>
            </c:strRef>
          </c:tx>
          <c:spPr>
            <a:solidFill>
              <a:srgbClr val="FF9F9F"/>
            </a:solidFill>
            <a:ln>
              <a:noFill/>
            </a:ln>
            <a:effectLst/>
          </c:spPr>
          <c:invertIfNegative val="0"/>
          <c:cat>
            <c:strRef>
              <c:f>太陽光発電量!$R$26:$R$37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太陽光発電量!$S$26:$S$37</c:f>
              <c:numCache>
                <c:formatCode>#,##0_ </c:formatCode>
                <c:ptCount val="12"/>
                <c:pt idx="0">
                  <c:v>40.727272727272727</c:v>
                </c:pt>
                <c:pt idx="1">
                  <c:v>71.27272727272728</c:v>
                </c:pt>
                <c:pt idx="2">
                  <c:v>121.45454545454545</c:v>
                </c:pt>
                <c:pt idx="3">
                  <c:v>124.36363636363637</c:v>
                </c:pt>
                <c:pt idx="4">
                  <c:v>168.72727272727272</c:v>
                </c:pt>
                <c:pt idx="5">
                  <c:v>132.36363636363637</c:v>
                </c:pt>
                <c:pt idx="6">
                  <c:v>114.18181818181817</c:v>
                </c:pt>
                <c:pt idx="7">
                  <c:v>69.090909090909093</c:v>
                </c:pt>
                <c:pt idx="8">
                  <c:v>0</c:v>
                </c:pt>
                <c:pt idx="9">
                  <c:v>53.090909090909086</c:v>
                </c:pt>
                <c:pt idx="10">
                  <c:v>63.272727272727273</c:v>
                </c:pt>
                <c:pt idx="11">
                  <c:v>70.545454545454547</c:v>
                </c:pt>
              </c:numCache>
            </c:numRef>
          </c:val>
          <c:extLst>
            <c:ext xmlns:c16="http://schemas.microsoft.com/office/drawing/2014/chart" uri="{C3380CC4-5D6E-409C-BE32-E72D297353CC}">
              <c16:uniqueId val="{00000000-7809-4D50-A906-16617C8F00C6}"/>
            </c:ext>
          </c:extLst>
        </c:ser>
        <c:ser>
          <c:idx val="1"/>
          <c:order val="1"/>
          <c:tx>
            <c:strRef>
              <c:f>太陽光発電量!$T$25</c:f>
              <c:strCache>
                <c:ptCount val="1"/>
                <c:pt idx="0">
                  <c:v>500戸</c:v>
                </c:pt>
              </c:strCache>
            </c:strRef>
          </c:tx>
          <c:spPr>
            <a:solidFill>
              <a:srgbClr val="16BC41"/>
            </a:solidFill>
            <a:ln>
              <a:noFill/>
            </a:ln>
            <a:effectLst/>
          </c:spPr>
          <c:invertIfNegative val="0"/>
          <c:cat>
            <c:strRef>
              <c:f>太陽光発電量!$R$26:$R$37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太陽光発電量!$T$26:$T$37</c:f>
              <c:numCache>
                <c:formatCode>#,##0_ </c:formatCode>
                <c:ptCount val="12"/>
                <c:pt idx="0">
                  <c:v>101.81818181818181</c:v>
                </c:pt>
                <c:pt idx="1">
                  <c:v>178.18181818181819</c:v>
                </c:pt>
                <c:pt idx="2">
                  <c:v>303.63636363636363</c:v>
                </c:pt>
                <c:pt idx="3">
                  <c:v>310.90909090909088</c:v>
                </c:pt>
                <c:pt idx="4">
                  <c:v>421.81818181818181</c:v>
                </c:pt>
                <c:pt idx="5">
                  <c:v>330.90909090909088</c:v>
                </c:pt>
                <c:pt idx="6">
                  <c:v>285.45454545454544</c:v>
                </c:pt>
                <c:pt idx="7">
                  <c:v>172.72727272727272</c:v>
                </c:pt>
                <c:pt idx="8">
                  <c:v>0</c:v>
                </c:pt>
                <c:pt idx="9">
                  <c:v>132.72727272727272</c:v>
                </c:pt>
                <c:pt idx="10">
                  <c:v>158.18181818181819</c:v>
                </c:pt>
                <c:pt idx="11">
                  <c:v>176.36363636363637</c:v>
                </c:pt>
              </c:numCache>
            </c:numRef>
          </c:val>
          <c:extLst>
            <c:ext xmlns:c16="http://schemas.microsoft.com/office/drawing/2014/chart" uri="{C3380CC4-5D6E-409C-BE32-E72D297353CC}">
              <c16:uniqueId val="{00000001-7809-4D50-A906-16617C8F00C6}"/>
            </c:ext>
          </c:extLst>
        </c:ser>
        <c:ser>
          <c:idx val="2"/>
          <c:order val="2"/>
          <c:tx>
            <c:strRef>
              <c:f>太陽光発電量!$U$25</c:f>
              <c:strCache>
                <c:ptCount val="1"/>
                <c:pt idx="0">
                  <c:v>1000戸</c:v>
                </c:pt>
              </c:strCache>
            </c:strRef>
          </c:tx>
          <c:spPr>
            <a:solidFill>
              <a:srgbClr val="0000FF"/>
            </a:solidFill>
            <a:ln>
              <a:noFill/>
            </a:ln>
            <a:effectLst/>
          </c:spPr>
          <c:invertIfNegative val="0"/>
          <c:cat>
            <c:strRef>
              <c:f>太陽光発電量!$R$26:$R$37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太陽光発電量!$U$26:$U$37</c:f>
              <c:numCache>
                <c:formatCode>#,##0_ </c:formatCode>
                <c:ptCount val="12"/>
                <c:pt idx="0">
                  <c:v>203.63636363636363</c:v>
                </c:pt>
                <c:pt idx="1">
                  <c:v>356.36363636363637</c:v>
                </c:pt>
                <c:pt idx="2">
                  <c:v>607.27272727272725</c:v>
                </c:pt>
                <c:pt idx="3">
                  <c:v>621.81818181818176</c:v>
                </c:pt>
                <c:pt idx="4">
                  <c:v>843.63636363636363</c:v>
                </c:pt>
                <c:pt idx="5">
                  <c:v>661.81818181818176</c:v>
                </c:pt>
                <c:pt idx="6">
                  <c:v>570.90909090909088</c:v>
                </c:pt>
                <c:pt idx="7">
                  <c:v>345.45454545454544</c:v>
                </c:pt>
                <c:pt idx="8">
                  <c:v>0</c:v>
                </c:pt>
                <c:pt idx="9">
                  <c:v>265.45454545454544</c:v>
                </c:pt>
                <c:pt idx="10">
                  <c:v>316.36363636363637</c:v>
                </c:pt>
                <c:pt idx="11">
                  <c:v>352.72727272727275</c:v>
                </c:pt>
              </c:numCache>
            </c:numRef>
          </c:val>
          <c:extLst>
            <c:ext xmlns:c16="http://schemas.microsoft.com/office/drawing/2014/chart" uri="{C3380CC4-5D6E-409C-BE32-E72D297353CC}">
              <c16:uniqueId val="{00000002-7809-4D50-A906-16617C8F00C6}"/>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a:t>
                </a:r>
                <a:r>
                  <a:rPr lang="en-US" altLang="ja-JP"/>
                  <a:t>FCV</a:t>
                </a:r>
                <a:r>
                  <a:rPr lang="ja-JP" altLang="en-US"/>
                  <a:t>への水素充填可能台数　</a:t>
                </a:r>
                <a:r>
                  <a:rPr lang="en-US" altLang="ja-JP"/>
                  <a:t>[</a:t>
                </a:r>
                <a:r>
                  <a:rPr lang="ja-JP" altLang="en-US"/>
                  <a:t>台</a:t>
                </a:r>
                <a:r>
                  <a:rPr lang="en-US" altLang="ja-JP"/>
                  <a:t>]</a:t>
                </a:r>
                <a:endParaRPr lang="ja-JP"/>
              </a:p>
            </c:rich>
          </c:tx>
          <c:layout>
            <c:manualLayout>
              <c:xMode val="edge"/>
              <c:yMode val="edge"/>
              <c:x val="3.2080560130556754E-2"/>
              <c:y val="0.2189403565933568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2646555544193359"/>
          <c:y val="0.10234834739617281"/>
          <c:w val="0.17710422560816261"/>
          <c:h val="0.23759774994568633"/>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余剰電力による水素製造量見込み　（</a:t>
            </a:r>
            <a:r>
              <a:rPr lang="en-US" altLang="ja-JP" sz="1200"/>
              <a:t>5kW/1m^3</a:t>
            </a:r>
            <a:r>
              <a:rPr lang="ja-JP" altLang="en-US" sz="1200"/>
              <a:t>と仮定）</a:t>
            </a:r>
          </a:p>
        </c:rich>
      </c:tx>
      <c:layout>
        <c:manualLayout>
          <c:xMode val="edge"/>
          <c:yMode val="edge"/>
          <c:x val="0.23381916085704188"/>
          <c:y val="2.394497239569191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8799453098665697"/>
          <c:y val="9.2475823072451516E-2"/>
          <c:w val="0.77144326656137696"/>
          <c:h val="0.82566313693546911"/>
        </c:manualLayout>
      </c:layout>
      <c:barChart>
        <c:barDir val="col"/>
        <c:grouping val="clustered"/>
        <c:varyColors val="0"/>
        <c:ser>
          <c:idx val="0"/>
          <c:order val="0"/>
          <c:tx>
            <c:strRef>
              <c:f>太陽光発電量!$AI$7</c:f>
              <c:strCache>
                <c:ptCount val="1"/>
                <c:pt idx="0">
                  <c:v>200戸</c:v>
                </c:pt>
              </c:strCache>
            </c:strRef>
          </c:tx>
          <c:spPr>
            <a:solidFill>
              <a:srgbClr val="FF9F9F"/>
            </a:solidFill>
            <a:ln>
              <a:noFill/>
            </a:ln>
            <a:effectLst/>
          </c:spPr>
          <c:invertIfNegative val="0"/>
          <c:cat>
            <c:strRef>
              <c:f>太陽光発電量!$AH$8:$AH$19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太陽光発電量!$AI$8:$AI$19</c:f>
              <c:numCache>
                <c:formatCode>#,##0.0_ </c:formatCode>
                <c:ptCount val="12"/>
                <c:pt idx="0">
                  <c:v>2240</c:v>
                </c:pt>
                <c:pt idx="1">
                  <c:v>3920</c:v>
                </c:pt>
                <c:pt idx="2">
                  <c:v>6680</c:v>
                </c:pt>
                <c:pt idx="3">
                  <c:v>6840.0000000000009</c:v>
                </c:pt>
                <c:pt idx="4">
                  <c:v>9280</c:v>
                </c:pt>
                <c:pt idx="5">
                  <c:v>7280.0000000000009</c:v>
                </c:pt>
                <c:pt idx="6">
                  <c:v>6280</c:v>
                </c:pt>
                <c:pt idx="7">
                  <c:v>3800</c:v>
                </c:pt>
                <c:pt idx="8">
                  <c:v>0</c:v>
                </c:pt>
                <c:pt idx="9">
                  <c:v>2920</c:v>
                </c:pt>
                <c:pt idx="10">
                  <c:v>3480</c:v>
                </c:pt>
                <c:pt idx="11">
                  <c:v>3880</c:v>
                </c:pt>
              </c:numCache>
            </c:numRef>
          </c:val>
          <c:extLst>
            <c:ext xmlns:c16="http://schemas.microsoft.com/office/drawing/2014/chart" uri="{C3380CC4-5D6E-409C-BE32-E72D297353CC}">
              <c16:uniqueId val="{00000000-E5EE-43AB-A387-A6E14EE9D40F}"/>
            </c:ext>
          </c:extLst>
        </c:ser>
        <c:ser>
          <c:idx val="1"/>
          <c:order val="1"/>
          <c:tx>
            <c:strRef>
              <c:f>太陽光発電量!$AJ$7</c:f>
              <c:strCache>
                <c:ptCount val="1"/>
                <c:pt idx="0">
                  <c:v>500戸</c:v>
                </c:pt>
              </c:strCache>
            </c:strRef>
          </c:tx>
          <c:spPr>
            <a:solidFill>
              <a:srgbClr val="16BC41"/>
            </a:solidFill>
            <a:ln>
              <a:noFill/>
            </a:ln>
            <a:effectLst/>
          </c:spPr>
          <c:invertIfNegative val="0"/>
          <c:cat>
            <c:strRef>
              <c:f>太陽光発電量!$AH$8:$AH$19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太陽光発電量!$AJ$8:$AJ$19</c:f>
              <c:numCache>
                <c:formatCode>#,##0.0_ </c:formatCode>
                <c:ptCount val="12"/>
                <c:pt idx="0">
                  <c:v>5600</c:v>
                </c:pt>
                <c:pt idx="1">
                  <c:v>9800</c:v>
                </c:pt>
                <c:pt idx="2">
                  <c:v>16700</c:v>
                </c:pt>
                <c:pt idx="3">
                  <c:v>17100</c:v>
                </c:pt>
                <c:pt idx="4">
                  <c:v>23200</c:v>
                </c:pt>
                <c:pt idx="5">
                  <c:v>18200</c:v>
                </c:pt>
                <c:pt idx="6">
                  <c:v>15700</c:v>
                </c:pt>
                <c:pt idx="7">
                  <c:v>9500</c:v>
                </c:pt>
                <c:pt idx="8">
                  <c:v>0</c:v>
                </c:pt>
                <c:pt idx="9">
                  <c:v>7300</c:v>
                </c:pt>
                <c:pt idx="10">
                  <c:v>8700</c:v>
                </c:pt>
                <c:pt idx="11">
                  <c:v>9700</c:v>
                </c:pt>
              </c:numCache>
            </c:numRef>
          </c:val>
          <c:extLst>
            <c:ext xmlns:c16="http://schemas.microsoft.com/office/drawing/2014/chart" uri="{C3380CC4-5D6E-409C-BE32-E72D297353CC}">
              <c16:uniqueId val="{00000001-E5EE-43AB-A387-A6E14EE9D40F}"/>
            </c:ext>
          </c:extLst>
        </c:ser>
        <c:ser>
          <c:idx val="2"/>
          <c:order val="2"/>
          <c:tx>
            <c:strRef>
              <c:f>太陽光発電量!$AK$7</c:f>
              <c:strCache>
                <c:ptCount val="1"/>
                <c:pt idx="0">
                  <c:v>1000戸</c:v>
                </c:pt>
              </c:strCache>
            </c:strRef>
          </c:tx>
          <c:spPr>
            <a:solidFill>
              <a:srgbClr val="0000FF"/>
            </a:solidFill>
            <a:ln>
              <a:noFill/>
            </a:ln>
            <a:effectLst/>
          </c:spPr>
          <c:invertIfNegative val="0"/>
          <c:cat>
            <c:strRef>
              <c:f>太陽光発電量!$AH$8:$AH$19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太陽光発電量!$AK$8:$AK$19</c:f>
              <c:numCache>
                <c:formatCode>#,##0.0_ </c:formatCode>
                <c:ptCount val="12"/>
                <c:pt idx="0">
                  <c:v>11200</c:v>
                </c:pt>
                <c:pt idx="1">
                  <c:v>19600</c:v>
                </c:pt>
                <c:pt idx="2">
                  <c:v>33400</c:v>
                </c:pt>
                <c:pt idx="3">
                  <c:v>34200</c:v>
                </c:pt>
                <c:pt idx="4">
                  <c:v>46400</c:v>
                </c:pt>
                <c:pt idx="5">
                  <c:v>36400</c:v>
                </c:pt>
                <c:pt idx="6">
                  <c:v>31400</c:v>
                </c:pt>
                <c:pt idx="7">
                  <c:v>19000</c:v>
                </c:pt>
                <c:pt idx="8">
                  <c:v>0</c:v>
                </c:pt>
                <c:pt idx="9">
                  <c:v>14600</c:v>
                </c:pt>
                <c:pt idx="10">
                  <c:v>17400</c:v>
                </c:pt>
                <c:pt idx="11">
                  <c:v>19400</c:v>
                </c:pt>
              </c:numCache>
            </c:numRef>
          </c:val>
          <c:extLst>
            <c:ext xmlns:c16="http://schemas.microsoft.com/office/drawing/2014/chart" uri="{C3380CC4-5D6E-409C-BE32-E72D297353CC}">
              <c16:uniqueId val="{00000002-E5EE-43AB-A387-A6E14EE9D40F}"/>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毎月の水素製造量 </a:t>
                </a:r>
                <a:r>
                  <a:rPr lang="en-US" altLang="ja-JP"/>
                  <a:t>[m^3]</a:t>
                </a:r>
                <a:endParaRPr lang="ja-JP"/>
              </a:p>
            </c:rich>
          </c:tx>
          <c:layout>
            <c:manualLayout>
              <c:xMode val="edge"/>
              <c:yMode val="edge"/>
              <c:x val="2.8260120780031435E-2"/>
              <c:y val="0.317024647781096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2646555544193359"/>
          <c:y val="0.10234834739617281"/>
          <c:w val="0.17710422560816261"/>
          <c:h val="0.23759774994568633"/>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余剰電力による水素製造量見込み（年間累計）</a:t>
            </a:r>
            <a:endParaRPr lang="en-US" altLang="ja-JP" sz="1200"/>
          </a:p>
        </c:rich>
      </c:tx>
      <c:layout>
        <c:manualLayout>
          <c:xMode val="edge"/>
          <c:yMode val="edge"/>
          <c:x val="0.23381916085704188"/>
          <c:y val="2.394497239569191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8799453098665697"/>
          <c:y val="9.2475823072451516E-2"/>
          <c:w val="0.77144326656137696"/>
          <c:h val="0.82566313693546911"/>
        </c:manualLayout>
      </c:layout>
      <c:barChart>
        <c:barDir val="col"/>
        <c:grouping val="clustered"/>
        <c:varyColors val="0"/>
        <c:ser>
          <c:idx val="0"/>
          <c:order val="0"/>
          <c:tx>
            <c:strRef>
              <c:f>太陽光発電量!$AI$27</c:f>
              <c:strCache>
                <c:ptCount val="1"/>
                <c:pt idx="0">
                  <c:v>200戸</c:v>
                </c:pt>
              </c:strCache>
            </c:strRef>
          </c:tx>
          <c:spPr>
            <a:solidFill>
              <a:srgbClr val="FF9F9F"/>
            </a:solidFill>
            <a:ln>
              <a:noFill/>
            </a:ln>
            <a:effectLst/>
          </c:spPr>
          <c:invertIfNegative val="0"/>
          <c:cat>
            <c:strRef>
              <c:f>太陽光発電量!$AH$28:$AH$39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太陽光発電量!$AI$28:$AI$39</c:f>
              <c:numCache>
                <c:formatCode>#,##0.0_ </c:formatCode>
                <c:ptCount val="12"/>
                <c:pt idx="0">
                  <c:v>2240</c:v>
                </c:pt>
                <c:pt idx="1">
                  <c:v>6160</c:v>
                </c:pt>
                <c:pt idx="2">
                  <c:v>12840</c:v>
                </c:pt>
                <c:pt idx="3">
                  <c:v>19680</c:v>
                </c:pt>
                <c:pt idx="4">
                  <c:v>28960</c:v>
                </c:pt>
                <c:pt idx="5">
                  <c:v>36240</c:v>
                </c:pt>
                <c:pt idx="6">
                  <c:v>42520</c:v>
                </c:pt>
                <c:pt idx="7">
                  <c:v>46320</c:v>
                </c:pt>
                <c:pt idx="8">
                  <c:v>46320</c:v>
                </c:pt>
                <c:pt idx="9">
                  <c:v>49240</c:v>
                </c:pt>
                <c:pt idx="10">
                  <c:v>52720</c:v>
                </c:pt>
                <c:pt idx="11">
                  <c:v>56600</c:v>
                </c:pt>
              </c:numCache>
            </c:numRef>
          </c:val>
          <c:extLst>
            <c:ext xmlns:c16="http://schemas.microsoft.com/office/drawing/2014/chart" uri="{C3380CC4-5D6E-409C-BE32-E72D297353CC}">
              <c16:uniqueId val="{00000000-A30E-4043-B44B-5A73B47A1CC2}"/>
            </c:ext>
          </c:extLst>
        </c:ser>
        <c:ser>
          <c:idx val="1"/>
          <c:order val="1"/>
          <c:tx>
            <c:strRef>
              <c:f>太陽光発電量!$AJ$27</c:f>
              <c:strCache>
                <c:ptCount val="1"/>
                <c:pt idx="0">
                  <c:v>500戸</c:v>
                </c:pt>
              </c:strCache>
            </c:strRef>
          </c:tx>
          <c:spPr>
            <a:solidFill>
              <a:srgbClr val="16BC41"/>
            </a:solidFill>
            <a:ln>
              <a:noFill/>
            </a:ln>
            <a:effectLst/>
          </c:spPr>
          <c:invertIfNegative val="0"/>
          <c:cat>
            <c:strRef>
              <c:f>太陽光発電量!$AH$28:$AH$39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太陽光発電量!$AJ$28:$AJ$39</c:f>
              <c:numCache>
                <c:formatCode>#,##0.0_ </c:formatCode>
                <c:ptCount val="12"/>
                <c:pt idx="0">
                  <c:v>5600</c:v>
                </c:pt>
                <c:pt idx="1">
                  <c:v>15400</c:v>
                </c:pt>
                <c:pt idx="2">
                  <c:v>32100</c:v>
                </c:pt>
                <c:pt idx="3">
                  <c:v>49200</c:v>
                </c:pt>
                <c:pt idx="4">
                  <c:v>72400</c:v>
                </c:pt>
                <c:pt idx="5">
                  <c:v>90600</c:v>
                </c:pt>
                <c:pt idx="6">
                  <c:v>106300</c:v>
                </c:pt>
                <c:pt idx="7">
                  <c:v>115800</c:v>
                </c:pt>
                <c:pt idx="8">
                  <c:v>115800</c:v>
                </c:pt>
                <c:pt idx="9">
                  <c:v>123100</c:v>
                </c:pt>
                <c:pt idx="10">
                  <c:v>131800</c:v>
                </c:pt>
                <c:pt idx="11">
                  <c:v>141500</c:v>
                </c:pt>
              </c:numCache>
            </c:numRef>
          </c:val>
          <c:extLst>
            <c:ext xmlns:c16="http://schemas.microsoft.com/office/drawing/2014/chart" uri="{C3380CC4-5D6E-409C-BE32-E72D297353CC}">
              <c16:uniqueId val="{00000001-A30E-4043-B44B-5A73B47A1CC2}"/>
            </c:ext>
          </c:extLst>
        </c:ser>
        <c:ser>
          <c:idx val="2"/>
          <c:order val="2"/>
          <c:tx>
            <c:strRef>
              <c:f>太陽光発電量!$AK$27</c:f>
              <c:strCache>
                <c:ptCount val="1"/>
                <c:pt idx="0">
                  <c:v>1000戸</c:v>
                </c:pt>
              </c:strCache>
            </c:strRef>
          </c:tx>
          <c:spPr>
            <a:solidFill>
              <a:srgbClr val="0000FF"/>
            </a:solidFill>
            <a:ln>
              <a:noFill/>
            </a:ln>
            <a:effectLst/>
          </c:spPr>
          <c:invertIfNegative val="0"/>
          <c:cat>
            <c:strRef>
              <c:f>太陽光発電量!$AH$28:$AH$39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太陽光発電量!$AK$28:$AK$39</c:f>
              <c:numCache>
                <c:formatCode>#,##0.0_ </c:formatCode>
                <c:ptCount val="12"/>
                <c:pt idx="0">
                  <c:v>11200</c:v>
                </c:pt>
                <c:pt idx="1">
                  <c:v>30800</c:v>
                </c:pt>
                <c:pt idx="2">
                  <c:v>64200</c:v>
                </c:pt>
                <c:pt idx="3">
                  <c:v>98400</c:v>
                </c:pt>
                <c:pt idx="4">
                  <c:v>144800</c:v>
                </c:pt>
                <c:pt idx="5">
                  <c:v>181200</c:v>
                </c:pt>
                <c:pt idx="6">
                  <c:v>212600</c:v>
                </c:pt>
                <c:pt idx="7">
                  <c:v>231600</c:v>
                </c:pt>
                <c:pt idx="8">
                  <c:v>231600</c:v>
                </c:pt>
                <c:pt idx="9">
                  <c:v>246200</c:v>
                </c:pt>
                <c:pt idx="10">
                  <c:v>263600</c:v>
                </c:pt>
                <c:pt idx="11">
                  <c:v>283000</c:v>
                </c:pt>
              </c:numCache>
            </c:numRef>
          </c:val>
          <c:extLst>
            <c:ext xmlns:c16="http://schemas.microsoft.com/office/drawing/2014/chart" uri="{C3380CC4-5D6E-409C-BE32-E72D297353CC}">
              <c16:uniqueId val="{00000002-A30E-4043-B44B-5A73B47A1CC2}"/>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水素製造量の累計 </a:t>
                </a:r>
                <a:r>
                  <a:rPr lang="en-US" altLang="ja-JP"/>
                  <a:t>[m^3]</a:t>
                </a:r>
                <a:endParaRPr lang="ja-JP"/>
              </a:p>
            </c:rich>
          </c:tx>
          <c:layout>
            <c:manualLayout>
              <c:xMode val="edge"/>
              <c:yMode val="edge"/>
              <c:x val="2.8260120780031435E-2"/>
              <c:y val="0.317024647781096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2087960351660913"/>
          <c:y val="0.1404436945381827"/>
          <c:w val="0.17710422560816261"/>
          <c:h val="0.23759774994568633"/>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各住宅の電力消費量、</a:t>
            </a:r>
            <a:r>
              <a:rPr lang="en-US" altLang="ja-JP" sz="1200"/>
              <a:t>PV</a:t>
            </a:r>
            <a:r>
              <a:rPr lang="ja-JP" altLang="en-US" sz="1200"/>
              <a:t>発電量、余剰電力量予測（茨城県南部）</a:t>
            </a:r>
          </a:p>
        </c:rich>
      </c:tx>
      <c:layout>
        <c:manualLayout>
          <c:xMode val="edge"/>
          <c:yMode val="edge"/>
          <c:x val="0.14976950461837432"/>
          <c:y val="2.087994034302759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3219847519060118"/>
          <c:y val="9.2475823072451516E-2"/>
          <c:w val="0.82723933701835661"/>
          <c:h val="0.87470532626374708"/>
        </c:manualLayout>
      </c:layout>
      <c:barChart>
        <c:barDir val="col"/>
        <c:grouping val="clustered"/>
        <c:varyColors val="0"/>
        <c:ser>
          <c:idx val="0"/>
          <c:order val="0"/>
          <c:tx>
            <c:strRef>
              <c:f>太陽光発電量!$C$7</c:f>
              <c:strCache>
                <c:ptCount val="1"/>
                <c:pt idx="0">
                  <c:v>消費電力</c:v>
                </c:pt>
              </c:strCache>
            </c:strRef>
          </c:tx>
          <c:spPr>
            <a:solidFill>
              <a:srgbClr val="FF9F9F"/>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太陽光発電量!$C$8:$C$19</c:f>
              <c:numCache>
                <c:formatCode>General</c:formatCode>
                <c:ptCount val="12"/>
                <c:pt idx="0">
                  <c:v>517</c:v>
                </c:pt>
                <c:pt idx="1">
                  <c:v>453</c:v>
                </c:pt>
                <c:pt idx="2">
                  <c:v>419</c:v>
                </c:pt>
                <c:pt idx="3">
                  <c:v>424</c:v>
                </c:pt>
                <c:pt idx="4">
                  <c:v>365</c:v>
                </c:pt>
                <c:pt idx="5">
                  <c:v>315</c:v>
                </c:pt>
                <c:pt idx="6">
                  <c:v>365</c:v>
                </c:pt>
                <c:pt idx="7">
                  <c:v>473</c:v>
                </c:pt>
                <c:pt idx="8">
                  <c:v>463</c:v>
                </c:pt>
                <c:pt idx="9">
                  <c:v>384</c:v>
                </c:pt>
                <c:pt idx="10">
                  <c:v>355</c:v>
                </c:pt>
                <c:pt idx="11">
                  <c:v>399</c:v>
                </c:pt>
              </c:numCache>
            </c:numRef>
          </c:val>
          <c:extLst>
            <c:ext xmlns:c16="http://schemas.microsoft.com/office/drawing/2014/chart" uri="{C3380CC4-5D6E-409C-BE32-E72D297353CC}">
              <c16:uniqueId val="{00000000-CCF0-45D4-9F3E-3864BA3D4AED}"/>
            </c:ext>
          </c:extLst>
        </c:ser>
        <c:ser>
          <c:idx val="1"/>
          <c:order val="1"/>
          <c:tx>
            <c:strRef>
              <c:f>太陽光発電量!$D$7</c:f>
              <c:strCache>
                <c:ptCount val="1"/>
                <c:pt idx="0">
                  <c:v>PV発電量</c:v>
                </c:pt>
              </c:strCache>
            </c:strRef>
          </c:tx>
          <c:spPr>
            <a:solidFill>
              <a:srgbClr val="16BC41"/>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太陽光発電量!$D$8:$D$19</c:f>
              <c:numCache>
                <c:formatCode>General</c:formatCode>
                <c:ptCount val="12"/>
                <c:pt idx="0">
                  <c:v>573</c:v>
                </c:pt>
                <c:pt idx="1">
                  <c:v>551</c:v>
                </c:pt>
                <c:pt idx="2">
                  <c:v>586</c:v>
                </c:pt>
                <c:pt idx="3">
                  <c:v>595</c:v>
                </c:pt>
                <c:pt idx="4">
                  <c:v>597</c:v>
                </c:pt>
                <c:pt idx="5">
                  <c:v>497</c:v>
                </c:pt>
                <c:pt idx="6">
                  <c:v>522</c:v>
                </c:pt>
                <c:pt idx="7">
                  <c:v>568</c:v>
                </c:pt>
                <c:pt idx="8">
                  <c:v>451</c:v>
                </c:pt>
                <c:pt idx="9">
                  <c:v>457</c:v>
                </c:pt>
                <c:pt idx="10">
                  <c:v>442</c:v>
                </c:pt>
                <c:pt idx="11">
                  <c:v>496</c:v>
                </c:pt>
              </c:numCache>
            </c:numRef>
          </c:val>
          <c:extLst>
            <c:ext xmlns:c16="http://schemas.microsoft.com/office/drawing/2014/chart" uri="{C3380CC4-5D6E-409C-BE32-E72D297353CC}">
              <c16:uniqueId val="{00000001-CCF0-45D4-9F3E-3864BA3D4AED}"/>
            </c:ext>
          </c:extLst>
        </c:ser>
        <c:ser>
          <c:idx val="2"/>
          <c:order val="2"/>
          <c:tx>
            <c:strRef>
              <c:f>太陽光発電量!$E$7</c:f>
              <c:strCache>
                <c:ptCount val="1"/>
                <c:pt idx="0">
                  <c:v>余剰電力</c:v>
                </c:pt>
              </c:strCache>
            </c:strRef>
          </c:tx>
          <c:spPr>
            <a:solidFill>
              <a:srgbClr val="0000FF"/>
            </a:solidFill>
            <a:ln>
              <a:noFill/>
            </a:ln>
            <a:effectLst/>
          </c:spPr>
          <c:invertIfNegative val="0"/>
          <c:cat>
            <c:strRef>
              <c:f>太陽光発電量!$B$8:$B$19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太陽光発電量!$E$8:$E$19</c:f>
              <c:numCache>
                <c:formatCode>General</c:formatCode>
                <c:ptCount val="12"/>
                <c:pt idx="0">
                  <c:v>56</c:v>
                </c:pt>
                <c:pt idx="1">
                  <c:v>98</c:v>
                </c:pt>
                <c:pt idx="2">
                  <c:v>167</c:v>
                </c:pt>
                <c:pt idx="3">
                  <c:v>171</c:v>
                </c:pt>
                <c:pt idx="4">
                  <c:v>232</c:v>
                </c:pt>
                <c:pt idx="5">
                  <c:v>182</c:v>
                </c:pt>
                <c:pt idx="6">
                  <c:v>157</c:v>
                </c:pt>
                <c:pt idx="7">
                  <c:v>95</c:v>
                </c:pt>
                <c:pt idx="8">
                  <c:v>-12</c:v>
                </c:pt>
                <c:pt idx="9">
                  <c:v>73</c:v>
                </c:pt>
                <c:pt idx="10">
                  <c:v>87</c:v>
                </c:pt>
                <c:pt idx="11">
                  <c:v>97</c:v>
                </c:pt>
              </c:numCache>
            </c:numRef>
          </c:val>
          <c:extLst>
            <c:ext xmlns:c16="http://schemas.microsoft.com/office/drawing/2014/chart" uri="{C3380CC4-5D6E-409C-BE32-E72D297353CC}">
              <c16:uniqueId val="{00000002-CCF0-45D4-9F3E-3864BA3D4AED}"/>
            </c:ext>
          </c:extLst>
        </c:ser>
        <c:dLbls>
          <c:showLegendKey val="0"/>
          <c:showVal val="0"/>
          <c:showCatName val="0"/>
          <c:showSerName val="0"/>
          <c:showPercent val="0"/>
          <c:showBubbleSize val="0"/>
        </c:dLbls>
        <c:gapWidth val="150"/>
        <c:axId val="362024280"/>
        <c:axId val="362031824"/>
      </c:bar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毎月の</a:t>
                </a:r>
                <a:r>
                  <a:rPr lang="ja-JP"/>
                  <a:t>電力量 </a:t>
                </a:r>
                <a:r>
                  <a:rPr lang="en-US"/>
                  <a:t>[kWh]</a:t>
                </a:r>
                <a:endParaRPr lang="ja-JP"/>
              </a:p>
            </c:rich>
          </c:tx>
          <c:layout>
            <c:manualLayout>
              <c:xMode val="edge"/>
              <c:yMode val="edge"/>
              <c:x val="2.8627008514179628E-2"/>
              <c:y val="0.2965740558056665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spPr>
        <a:noFill/>
        <a:ln>
          <a:solidFill>
            <a:sysClr val="windowText" lastClr="000000"/>
          </a:solidFill>
        </a:ln>
        <a:effectLst/>
      </c:spPr>
    </c:plotArea>
    <c:legend>
      <c:legendPos val="r"/>
      <c:layout>
        <c:manualLayout>
          <c:xMode val="edge"/>
          <c:yMode val="edge"/>
          <c:x val="0.70530151473001357"/>
          <c:y val="0.10234834739617281"/>
          <c:w val="0.19826828098100641"/>
          <c:h val="0.21373496098222622"/>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200"/>
              <a:t>消費電力量（</a:t>
            </a:r>
            <a:r>
              <a:rPr lang="en-US" altLang="ja-JP" sz="1200"/>
              <a:t>1000</a:t>
            </a:r>
            <a:r>
              <a:rPr lang="ja-JP" altLang="en-US" sz="1200"/>
              <a:t>戸分の住宅）と発電用水素量</a:t>
            </a:r>
          </a:p>
        </c:rich>
      </c:tx>
      <c:layout>
        <c:manualLayout>
          <c:xMode val="edge"/>
          <c:yMode val="edge"/>
          <c:x val="0.21662718377967796"/>
          <c:y val="2.0879838296075058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0.17027043348983459"/>
          <c:y val="9.2475819832865708E-2"/>
          <c:w val="0.66993269929299115"/>
          <c:h val="0.77968612544121629"/>
        </c:manualLayout>
      </c:layout>
      <c:barChart>
        <c:barDir val="col"/>
        <c:grouping val="clustered"/>
        <c:varyColors val="0"/>
        <c:ser>
          <c:idx val="0"/>
          <c:order val="0"/>
          <c:tx>
            <c:strRef>
              <c:f>水素によるEシーズンシフト!$C$25</c:f>
              <c:strCache>
                <c:ptCount val="1"/>
                <c:pt idx="0">
                  <c:v>消費電力量</c:v>
                </c:pt>
              </c:strCache>
            </c:strRef>
          </c:tx>
          <c:spPr>
            <a:solidFill>
              <a:srgbClr val="FF9F9F"/>
            </a:solidFill>
            <a:ln>
              <a:noFill/>
            </a:ln>
            <a:effectLst/>
          </c:spPr>
          <c:invertIfNegative val="0"/>
          <c:cat>
            <c:strRef>
              <c:f>水素によるEシーズンシフト!$B$26:$B$37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水素によるEシーズンシフト!$C$26:$C$37</c:f>
              <c:numCache>
                <c:formatCode>#,##0_ </c:formatCode>
                <c:ptCount val="12"/>
                <c:pt idx="0">
                  <c:v>517000</c:v>
                </c:pt>
                <c:pt idx="1">
                  <c:v>453000</c:v>
                </c:pt>
                <c:pt idx="2">
                  <c:v>419000</c:v>
                </c:pt>
                <c:pt idx="3">
                  <c:v>424000</c:v>
                </c:pt>
                <c:pt idx="4">
                  <c:v>365000</c:v>
                </c:pt>
                <c:pt idx="5">
                  <c:v>315000</c:v>
                </c:pt>
                <c:pt idx="6">
                  <c:v>365000</c:v>
                </c:pt>
                <c:pt idx="7">
                  <c:v>473000</c:v>
                </c:pt>
                <c:pt idx="8">
                  <c:v>463000</c:v>
                </c:pt>
                <c:pt idx="9">
                  <c:v>384000</c:v>
                </c:pt>
                <c:pt idx="10">
                  <c:v>355000</c:v>
                </c:pt>
                <c:pt idx="11">
                  <c:v>399000</c:v>
                </c:pt>
              </c:numCache>
            </c:numRef>
          </c:val>
          <c:extLst>
            <c:ext xmlns:c16="http://schemas.microsoft.com/office/drawing/2014/chart" uri="{C3380CC4-5D6E-409C-BE32-E72D297353CC}">
              <c16:uniqueId val="{00000000-D126-404B-A811-FB0A81377F3D}"/>
            </c:ext>
          </c:extLst>
        </c:ser>
        <c:ser>
          <c:idx val="1"/>
          <c:order val="1"/>
          <c:tx>
            <c:strRef>
              <c:f>水素によるEシーズンシフト!$D$25</c:f>
              <c:strCache>
                <c:ptCount val="1"/>
                <c:pt idx="0">
                  <c:v>水素量[m^3]</c:v>
                </c:pt>
              </c:strCache>
            </c:strRef>
          </c:tx>
          <c:spPr>
            <a:solidFill>
              <a:srgbClr val="16BC41"/>
            </a:solidFill>
            <a:ln>
              <a:noFill/>
            </a:ln>
            <a:effectLst/>
          </c:spPr>
          <c:invertIfNegative val="0"/>
          <c:cat>
            <c:strRef>
              <c:f>水素によるEシーズンシフト!$B$26:$B$37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水素によるEシーズンシフト!$D$26:$D$37</c:f>
              <c:numCache>
                <c:formatCode>#,##0_ </c:formatCode>
                <c:ptCount val="12"/>
                <c:pt idx="0">
                  <c:v>288387.4239350913</c:v>
                </c:pt>
                <c:pt idx="1">
                  <c:v>252687.62677484791</c:v>
                </c:pt>
                <c:pt idx="2">
                  <c:v>233722.10953346855</c:v>
                </c:pt>
                <c:pt idx="3">
                  <c:v>236511.15618661258</c:v>
                </c:pt>
                <c:pt idx="4">
                  <c:v>203600.40567951321</c:v>
                </c:pt>
                <c:pt idx="5">
                  <c:v>175709.93914807303</c:v>
                </c:pt>
                <c:pt idx="6">
                  <c:v>203600.40567951321</c:v>
                </c:pt>
                <c:pt idx="7">
                  <c:v>263843.81338742393</c:v>
                </c:pt>
                <c:pt idx="8">
                  <c:v>258265.72008113592</c:v>
                </c:pt>
                <c:pt idx="9">
                  <c:v>214198.78296146044</c:v>
                </c:pt>
                <c:pt idx="10">
                  <c:v>198022.31237322514</c:v>
                </c:pt>
                <c:pt idx="11">
                  <c:v>222565.92292089251</c:v>
                </c:pt>
              </c:numCache>
            </c:numRef>
          </c:val>
          <c:extLst>
            <c:ext xmlns:c16="http://schemas.microsoft.com/office/drawing/2014/chart" uri="{C3380CC4-5D6E-409C-BE32-E72D297353CC}">
              <c16:uniqueId val="{00000001-D126-404B-A811-FB0A81377F3D}"/>
            </c:ext>
          </c:extLst>
        </c:ser>
        <c:dLbls>
          <c:showLegendKey val="0"/>
          <c:showVal val="0"/>
          <c:showCatName val="0"/>
          <c:showSerName val="0"/>
          <c:showPercent val="0"/>
          <c:showBubbleSize val="0"/>
        </c:dLbls>
        <c:gapWidth val="150"/>
        <c:axId val="362024280"/>
        <c:axId val="362031824"/>
      </c:barChart>
      <c:lineChart>
        <c:grouping val="standard"/>
        <c:varyColors val="0"/>
        <c:ser>
          <c:idx val="2"/>
          <c:order val="2"/>
          <c:tx>
            <c:strRef>
              <c:f>水素によるEシーズンシフト!$E$25</c:f>
              <c:strCache>
                <c:ptCount val="1"/>
                <c:pt idx="0">
                  <c:v>水素量[kg]</c:v>
                </c:pt>
              </c:strCache>
            </c:strRef>
          </c:tx>
          <c:spPr>
            <a:ln w="28575" cap="rnd">
              <a:solidFill>
                <a:schemeClr val="accent3"/>
              </a:solidFill>
              <a:round/>
            </a:ln>
            <a:effectLst/>
          </c:spPr>
          <c:marker>
            <c:symbol val="none"/>
          </c:marker>
          <c:cat>
            <c:strRef>
              <c:f>水素によるEシーズンシフト!$B$26:$B$37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水素によるEシーズンシフト!$E$26:$E$37</c:f>
              <c:numCache>
                <c:formatCode>#,##0_ </c:formatCode>
                <c:ptCount val="12"/>
                <c:pt idx="0">
                  <c:v>26217.038539553752</c:v>
                </c:pt>
                <c:pt idx="1">
                  <c:v>22971.602434077082</c:v>
                </c:pt>
                <c:pt idx="2">
                  <c:v>21247.464503042596</c:v>
                </c:pt>
                <c:pt idx="3">
                  <c:v>21501.014198782963</c:v>
                </c:pt>
                <c:pt idx="4">
                  <c:v>18509.127789046655</c:v>
                </c:pt>
                <c:pt idx="5">
                  <c:v>15973.630831643002</c:v>
                </c:pt>
                <c:pt idx="6">
                  <c:v>18509.127789046655</c:v>
                </c:pt>
                <c:pt idx="7">
                  <c:v>23985.801217038541</c:v>
                </c:pt>
                <c:pt idx="8">
                  <c:v>23478.701825557811</c:v>
                </c:pt>
                <c:pt idx="9">
                  <c:v>19472.616632860041</c:v>
                </c:pt>
                <c:pt idx="10">
                  <c:v>18002.028397565922</c:v>
                </c:pt>
                <c:pt idx="11">
                  <c:v>20233.265720081137</c:v>
                </c:pt>
              </c:numCache>
            </c:numRef>
          </c:val>
          <c:smooth val="0"/>
          <c:extLst>
            <c:ext xmlns:c16="http://schemas.microsoft.com/office/drawing/2014/chart" uri="{C3380CC4-5D6E-409C-BE32-E72D297353CC}">
              <c16:uniqueId val="{00000000-418C-4CCA-8C00-5C6745AD4FF5}"/>
            </c:ext>
          </c:extLst>
        </c:ser>
        <c:dLbls>
          <c:showLegendKey val="0"/>
          <c:showVal val="0"/>
          <c:showCatName val="0"/>
          <c:showSerName val="0"/>
          <c:showPercent val="0"/>
          <c:showBubbleSize val="0"/>
        </c:dLbls>
        <c:marker val="1"/>
        <c:smooth val="0"/>
        <c:axId val="646166384"/>
        <c:axId val="646162448"/>
      </c:lineChart>
      <c:catAx>
        <c:axId val="362024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31824"/>
        <c:crosses val="autoZero"/>
        <c:auto val="1"/>
        <c:lblAlgn val="ctr"/>
        <c:lblOffset val="100"/>
        <c:noMultiLvlLbl val="0"/>
      </c:catAx>
      <c:valAx>
        <c:axId val="362031824"/>
        <c:scaling>
          <c:orientation val="minMax"/>
        </c:scaling>
        <c:delete val="0"/>
        <c:axPos val="l"/>
        <c:majorGridlines>
          <c:spPr>
            <a:ln w="9525" cap="flat" cmpd="sng" algn="ctr">
              <a:solidFill>
                <a:sysClr val="windowText" lastClr="000000"/>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t>電力消費</a:t>
                </a:r>
                <a:r>
                  <a:rPr lang="ja-JP"/>
                  <a:t>量 </a:t>
                </a:r>
                <a:r>
                  <a:rPr lang="en-US"/>
                  <a:t>[kWh]</a:t>
                </a:r>
                <a:r>
                  <a:rPr lang="ja-JP" altLang="en-US"/>
                  <a:t>　水素量</a:t>
                </a:r>
                <a:r>
                  <a:rPr lang="en-US" altLang="ja-JP"/>
                  <a:t>[m^3]</a:t>
                </a:r>
                <a:endParaRPr lang="ja-JP"/>
              </a:p>
            </c:rich>
          </c:tx>
          <c:layout>
            <c:manualLayout>
              <c:xMode val="edge"/>
              <c:yMode val="edge"/>
              <c:x val="2.8260181696430502E-2"/>
              <c:y val="0.1729633450991039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024280"/>
        <c:crosses val="autoZero"/>
        <c:crossBetween val="between"/>
      </c:valAx>
      <c:valAx>
        <c:axId val="646162448"/>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200" b="0" i="0" baseline="0">
                    <a:effectLst/>
                  </a:rPr>
                  <a:t>水素量</a:t>
                </a:r>
                <a:r>
                  <a:rPr lang="en-US" altLang="ja-JP" sz="1200" b="0" i="0" baseline="0">
                    <a:effectLst/>
                  </a:rPr>
                  <a:t>[kg]</a:t>
                </a:r>
                <a:endParaRPr lang="ja-JP" altLang="ja-JP" sz="1200">
                  <a:effectLst/>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numFmt formatCode="#,##0_ "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646166384"/>
        <c:crosses val="max"/>
        <c:crossBetween val="between"/>
      </c:valAx>
      <c:catAx>
        <c:axId val="646166384"/>
        <c:scaling>
          <c:orientation val="minMax"/>
        </c:scaling>
        <c:delete val="1"/>
        <c:axPos val="b"/>
        <c:numFmt formatCode="General" sourceLinked="1"/>
        <c:majorTickMark val="out"/>
        <c:minorTickMark val="none"/>
        <c:tickLblPos val="nextTo"/>
        <c:crossAx val="646162448"/>
        <c:crosses val="autoZero"/>
        <c:auto val="1"/>
        <c:lblAlgn val="ctr"/>
        <c:lblOffset val="100"/>
        <c:noMultiLvlLbl val="0"/>
      </c:catAx>
      <c:spPr>
        <a:noFill/>
        <a:ln>
          <a:solidFill>
            <a:sysClr val="windowText" lastClr="000000"/>
          </a:solidFill>
        </a:ln>
        <a:effectLst/>
      </c:spPr>
    </c:plotArea>
    <c:legend>
      <c:legendPos val="r"/>
      <c:layout>
        <c:manualLayout>
          <c:xMode val="edge"/>
          <c:yMode val="edge"/>
          <c:x val="0.6541254194082724"/>
          <c:y val="0.10847871602256613"/>
          <c:w val="0.17710422560816261"/>
          <c:h val="0.1670997677014511"/>
        </c:manualLayout>
      </c:layout>
      <c:overlay val="0"/>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38100</xdr:rowOff>
    </xdr:from>
    <xdr:to>
      <xdr:col>9</xdr:col>
      <xdr:colOff>2324100</xdr:colOff>
      <xdr:row>42</xdr:row>
      <xdr:rowOff>47625</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90525"/>
          <a:ext cx="9229725" cy="686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685799</xdr:colOff>
      <xdr:row>4</xdr:row>
      <xdr:rowOff>295274</xdr:rowOff>
    </xdr:from>
    <xdr:to>
      <xdr:col>16</xdr:col>
      <xdr:colOff>28574</xdr:colOff>
      <xdr:row>22</xdr:row>
      <xdr:rowOff>95249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250031</xdr:colOff>
      <xdr:row>23</xdr:row>
      <xdr:rowOff>107156</xdr:rowOff>
    </xdr:from>
    <xdr:to>
      <xdr:col>15</xdr:col>
      <xdr:colOff>683418</xdr:colOff>
      <xdr:row>40</xdr:row>
      <xdr:rowOff>83344</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218282</xdr:colOff>
      <xdr:row>5</xdr:row>
      <xdr:rowOff>71437</xdr:rowOff>
    </xdr:from>
    <xdr:to>
      <xdr:col>30</xdr:col>
      <xdr:colOff>643732</xdr:colOff>
      <xdr:row>22</xdr:row>
      <xdr:rowOff>134937</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43656</xdr:colOff>
      <xdr:row>24</xdr:row>
      <xdr:rowOff>67469</xdr:rowOff>
    </xdr:from>
    <xdr:to>
      <xdr:col>30</xdr:col>
      <xdr:colOff>477044</xdr:colOff>
      <xdr:row>41</xdr:row>
      <xdr:rowOff>138907</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678657</xdr:colOff>
      <xdr:row>4</xdr:row>
      <xdr:rowOff>261937</xdr:rowOff>
    </xdr:from>
    <xdr:to>
      <xdr:col>47</xdr:col>
      <xdr:colOff>421482</xdr:colOff>
      <xdr:row>22</xdr:row>
      <xdr:rowOff>23812</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678657</xdr:colOff>
      <xdr:row>24</xdr:row>
      <xdr:rowOff>261937</xdr:rowOff>
    </xdr:from>
    <xdr:to>
      <xdr:col>47</xdr:col>
      <xdr:colOff>421482</xdr:colOff>
      <xdr:row>42</xdr:row>
      <xdr:rowOff>23812</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50</xdr:col>
      <xdr:colOff>321468</xdr:colOff>
      <xdr:row>7</xdr:row>
      <xdr:rowOff>23812</xdr:rowOff>
    </xdr:from>
    <xdr:to>
      <xdr:col>54</xdr:col>
      <xdr:colOff>435768</xdr:colOff>
      <xdr:row>17</xdr:row>
      <xdr:rowOff>214312</xdr:rowOff>
    </xdr:to>
    <xdr:pic>
      <xdr:nvPicPr>
        <xdr:cNvPr id="8" name="図 7" descr="球形タンク・球形ガスホルダー | 製品紹介 | しろみず"/>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540156" y="1571625"/>
          <a:ext cx="2876550"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357188</xdr:colOff>
      <xdr:row>18</xdr:row>
      <xdr:rowOff>210343</xdr:rowOff>
    </xdr:from>
    <xdr:to>
      <xdr:col>56</xdr:col>
      <xdr:colOff>285750</xdr:colOff>
      <xdr:row>41</xdr:row>
      <xdr:rowOff>71437</xdr:rowOff>
    </xdr:to>
    <xdr:sp macro="" textlink="">
      <xdr:nvSpPr>
        <xdr:cNvPr id="9" name="テキスト ボックス 8"/>
        <xdr:cNvSpPr txBox="1"/>
      </xdr:nvSpPr>
      <xdr:spPr>
        <a:xfrm>
          <a:off x="34647188" y="4750593"/>
          <a:ext cx="4024312" cy="5306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都市ガス用ガスホルダーの例</a:t>
          </a:r>
          <a:endParaRPr kumimoji="1" lang="en-US" altLang="ja-JP" sz="1200">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・容積 ：</a:t>
          </a:r>
          <a:r>
            <a:rPr lang="en-US" altLang="ja-JP" sz="1200">
              <a:effectLst/>
              <a:latin typeface="ＭＳ ゴシック" panose="020B0609070205080204" pitchFamily="49" charset="-128"/>
              <a:ea typeface="ＭＳ ゴシック" panose="020B0609070205080204" pitchFamily="49" charset="-128"/>
            </a:rPr>
            <a:t>20,003m</a:t>
          </a:r>
          <a:r>
            <a:rPr lang="en-US" altLang="ja-JP" sz="1200" baseline="30000">
              <a:effectLst/>
              <a:latin typeface="ＭＳ ゴシック" panose="020B0609070205080204" pitchFamily="49" charset="-128"/>
              <a:ea typeface="ＭＳ ゴシック" panose="020B0609070205080204" pitchFamily="49" charset="-128"/>
            </a:rPr>
            <a:t>3</a:t>
          </a:r>
          <a:r>
            <a:rPr lang="en-US" altLang="ja-JP" sz="1200">
              <a:effectLst/>
              <a:latin typeface="ＭＳ ゴシック" panose="020B0609070205080204" pitchFamily="49" charset="-128"/>
              <a:ea typeface="ＭＳ ゴシック" panose="020B0609070205080204" pitchFamily="49" charset="-128"/>
            </a:rPr>
            <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・球内径　 ：約</a:t>
          </a:r>
          <a:r>
            <a:rPr lang="en-US" altLang="ja-JP" sz="1200">
              <a:effectLst/>
              <a:latin typeface="ＭＳ ゴシック" panose="020B0609070205080204" pitchFamily="49" charset="-128"/>
              <a:ea typeface="ＭＳ ゴシック" panose="020B0609070205080204" pitchFamily="49" charset="-128"/>
            </a:rPr>
            <a:t>34m</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・設計圧力 ：</a:t>
          </a:r>
          <a:r>
            <a:rPr lang="en-US" altLang="ja-JP" sz="1200">
              <a:effectLst/>
              <a:latin typeface="ＭＳ ゴシック" panose="020B0609070205080204" pitchFamily="49" charset="-128"/>
              <a:ea typeface="ＭＳ ゴシック" panose="020B0609070205080204" pitchFamily="49" charset="-128"/>
            </a:rPr>
            <a:t>0.97MPaG</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・板厚 ：</a:t>
          </a:r>
          <a:r>
            <a:rPr lang="en-US" altLang="ja-JP" sz="1200">
              <a:effectLst/>
              <a:latin typeface="ＭＳ ゴシック" panose="020B0609070205080204" pitchFamily="49" charset="-128"/>
              <a:ea typeface="ＭＳ ゴシック" panose="020B0609070205080204" pitchFamily="49" charset="-128"/>
            </a:rPr>
            <a:t>36.5 mm</a:t>
          </a:r>
        </a:p>
        <a:p>
          <a:endParaRPr kumimoji="1" lang="en-US" altLang="ja-JP" sz="1200">
            <a:effectLst/>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１地域エネルギーセンターで</a:t>
          </a:r>
          <a:r>
            <a:rPr kumimoji="1" lang="en-US" altLang="ja-JP" sz="1200">
              <a:latin typeface="ＭＳ ゴシック" panose="020B0609070205080204" pitchFamily="49" charset="-128"/>
              <a:ea typeface="ＭＳ ゴシック" panose="020B0609070205080204" pitchFamily="49" charset="-128"/>
            </a:rPr>
            <a:t>1000</a:t>
          </a:r>
          <a:r>
            <a:rPr kumimoji="1" lang="ja-JP" altLang="en-US" sz="1200">
              <a:latin typeface="ＭＳ ゴシック" panose="020B0609070205080204" pitchFamily="49" charset="-128"/>
              <a:ea typeface="ＭＳ ゴシック" panose="020B0609070205080204" pitchFamily="49" charset="-128"/>
            </a:rPr>
            <a:t>戸の電力管理を行う場合、</a:t>
          </a:r>
          <a:r>
            <a:rPr kumimoji="1" lang="en-US" altLang="ja-JP" sz="1200">
              <a:latin typeface="ＭＳ ゴシック" panose="020B0609070205080204" pitchFamily="49" charset="-128"/>
              <a:ea typeface="ＭＳ ゴシック" panose="020B0609070205080204" pitchFamily="49" charset="-128"/>
            </a:rPr>
            <a:t>5</a:t>
          </a:r>
          <a:r>
            <a:rPr kumimoji="1" lang="ja-JP" altLang="en-US" sz="1200">
              <a:latin typeface="ＭＳ ゴシック" panose="020B0609070205080204" pitchFamily="49" charset="-128"/>
              <a:ea typeface="ＭＳ ゴシック" panose="020B0609070205080204" pitchFamily="49" charset="-128"/>
            </a:rPr>
            <a:t>月に製造する水素を収納するためには上記ガスホルダー</a:t>
          </a:r>
          <a:r>
            <a:rPr kumimoji="1" lang="en-US" altLang="ja-JP" sz="1200">
              <a:latin typeface="ＭＳ ゴシック" panose="020B0609070205080204" pitchFamily="49" charset="-128"/>
              <a:ea typeface="ＭＳ ゴシック" panose="020B0609070205080204" pitchFamily="49" charset="-128"/>
            </a:rPr>
            <a:t>2</a:t>
          </a:r>
          <a:r>
            <a:rPr kumimoji="1" lang="ja-JP" altLang="en-US" sz="1200">
              <a:latin typeface="ＭＳ ゴシック" panose="020B0609070205080204" pitchFamily="49" charset="-128"/>
              <a:ea typeface="ＭＳ ゴシック" panose="020B0609070205080204" pitchFamily="49" charset="-128"/>
            </a:rPr>
            <a:t>基必要</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82MPa</a:t>
          </a:r>
          <a:r>
            <a:rPr kumimoji="1" lang="ja-JP" altLang="en-US" sz="1200">
              <a:latin typeface="ＭＳ ゴシック" panose="020B0609070205080204" pitchFamily="49" charset="-128"/>
              <a:ea typeface="ＭＳ ゴシック" panose="020B0609070205080204" pitchFamily="49" charset="-128"/>
            </a:rPr>
            <a:t>水素ステーションの場合</a:t>
          </a:r>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55m^3</a:t>
          </a:r>
          <a:r>
            <a:rPr kumimoji="1" lang="ja-JP" altLang="en-US" sz="1200">
              <a:latin typeface="ＭＳ ゴシック" panose="020B0609070205080204" pitchFamily="49" charset="-128"/>
              <a:ea typeface="ＭＳ ゴシック" panose="020B0609070205080204" pitchFamily="49" charset="-128"/>
            </a:rPr>
            <a:t>の内容積の蓄圧器（</a:t>
          </a:r>
          <a:r>
            <a:rPr kumimoji="1" lang="en-US" altLang="ja-JP" sz="1200">
              <a:latin typeface="ＭＳ ゴシック" panose="020B0609070205080204" pitchFamily="49" charset="-128"/>
              <a:ea typeface="ＭＳ ゴシック" panose="020B0609070205080204" pitchFamily="49" charset="-128"/>
            </a:rPr>
            <a:t>55,000ℓ</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蓄圧器</a:t>
          </a:r>
          <a:r>
            <a:rPr kumimoji="1" lang="en-US" altLang="ja-JP" sz="1200">
              <a:latin typeface="ＭＳ ゴシック" panose="020B0609070205080204" pitchFamily="49" charset="-128"/>
              <a:ea typeface="ＭＳ ゴシック" panose="020B0609070205080204" pitchFamily="49" charset="-128"/>
            </a:rPr>
            <a:t>1</a:t>
          </a:r>
          <a:r>
            <a:rPr kumimoji="1" lang="ja-JP" altLang="en-US" sz="1200">
              <a:latin typeface="ＭＳ ゴシック" panose="020B0609070205080204" pitchFamily="49" charset="-128"/>
              <a:ea typeface="ＭＳ ゴシック" panose="020B0609070205080204" pitchFamily="49" charset="-128"/>
            </a:rPr>
            <a:t>本の内容積</a:t>
          </a:r>
          <a:r>
            <a:rPr kumimoji="1" lang="en-US" altLang="ja-JP" sz="1200">
              <a:latin typeface="ＭＳ ゴシック" panose="020B0609070205080204" pitchFamily="49" charset="-128"/>
              <a:ea typeface="ＭＳ ゴシック" panose="020B0609070205080204" pitchFamily="49" charset="-128"/>
            </a:rPr>
            <a:t>300ℓ</a:t>
          </a:r>
          <a:r>
            <a:rPr kumimoji="1" lang="ja-JP" altLang="en-US" sz="1200">
              <a:latin typeface="ＭＳ ゴシック" panose="020B0609070205080204" pitchFamily="49" charset="-128"/>
              <a:ea typeface="ＭＳ ゴシック" panose="020B0609070205080204" pitchFamily="49" charset="-128"/>
            </a:rPr>
            <a:t>だと</a:t>
          </a:r>
          <a:r>
            <a:rPr kumimoji="1" lang="en-US" altLang="ja-JP" sz="1200">
              <a:latin typeface="ＭＳ ゴシック" panose="020B0609070205080204" pitchFamily="49" charset="-128"/>
              <a:ea typeface="ＭＳ ゴシック" panose="020B0609070205080204" pitchFamily="49" charset="-128"/>
            </a:rPr>
            <a:t>188</a:t>
          </a:r>
          <a:r>
            <a:rPr kumimoji="1" lang="ja-JP" altLang="en-US" sz="1200">
              <a:latin typeface="ＭＳ ゴシック" panose="020B0609070205080204" pitchFamily="49" charset="-128"/>
              <a:ea typeface="ＭＳ ゴシック" panose="020B0609070205080204" pitchFamily="49" charset="-128"/>
            </a:rPr>
            <a:t>本</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自動車への供給で製造した水素を活用し、エネルギー調整する必要がある</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自動車へのエネルギー供給が不要の場合は、電力を外部へ提供し、産業界の電力不足に協力することができるが、自動車へのエネルギー供給を開始した時点で、電力や水素を外部から購入することになる（地域エネルギーセンター内での発電能力次第）。</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自動車の扱いと地域エネルギーセンターの発電・制御がカギになる。</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685799</xdr:colOff>
      <xdr:row>4</xdr:row>
      <xdr:rowOff>295274</xdr:rowOff>
    </xdr:from>
    <xdr:to>
      <xdr:col>16</xdr:col>
      <xdr:colOff>28574</xdr:colOff>
      <xdr:row>22</xdr:row>
      <xdr:rowOff>95249</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250031</xdr:colOff>
      <xdr:row>23</xdr:row>
      <xdr:rowOff>107156</xdr:rowOff>
    </xdr:from>
    <xdr:to>
      <xdr:col>17</xdr:col>
      <xdr:colOff>535781</xdr:colOff>
      <xdr:row>40</xdr:row>
      <xdr:rowOff>83344</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238125</xdr:colOff>
      <xdr:row>6</xdr:row>
      <xdr:rowOff>11907</xdr:rowOff>
    </xdr:from>
    <xdr:to>
      <xdr:col>22</xdr:col>
      <xdr:colOff>352425</xdr:colOff>
      <xdr:row>16</xdr:row>
      <xdr:rowOff>202406</xdr:rowOff>
    </xdr:to>
    <xdr:pic>
      <xdr:nvPicPr>
        <xdr:cNvPr id="4" name="図 3" descr="球形タンク・球形ガスホルダー | 製品紹介 | しろみず"/>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49250" y="1297782"/>
          <a:ext cx="2876550"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142876</xdr:colOff>
      <xdr:row>17</xdr:row>
      <xdr:rowOff>47624</xdr:rowOff>
    </xdr:from>
    <xdr:to>
      <xdr:col>26</xdr:col>
      <xdr:colOff>107156</xdr:colOff>
      <xdr:row>45</xdr:row>
      <xdr:rowOff>121227</xdr:rowOff>
    </xdr:to>
    <xdr:sp macro="" textlink="">
      <xdr:nvSpPr>
        <xdr:cNvPr id="5" name="テキスト ボックス 4"/>
        <xdr:cNvSpPr txBox="1"/>
      </xdr:nvSpPr>
      <xdr:spPr>
        <a:xfrm>
          <a:off x="12845762" y="4489738"/>
          <a:ext cx="5436826" cy="6446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都市ガス用ガスホルダーの例</a:t>
          </a:r>
          <a:endParaRPr kumimoji="1" lang="en-US" altLang="ja-JP" sz="1200">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・容積 ：</a:t>
          </a:r>
          <a:r>
            <a:rPr lang="en-US" altLang="ja-JP" sz="1200">
              <a:effectLst/>
              <a:latin typeface="ＭＳ ゴシック" panose="020B0609070205080204" pitchFamily="49" charset="-128"/>
              <a:ea typeface="ＭＳ ゴシック" panose="020B0609070205080204" pitchFamily="49" charset="-128"/>
            </a:rPr>
            <a:t>20,003m</a:t>
          </a:r>
          <a:r>
            <a:rPr lang="en-US" altLang="ja-JP" sz="1200" baseline="30000">
              <a:effectLst/>
              <a:latin typeface="ＭＳ ゴシック" panose="020B0609070205080204" pitchFamily="49" charset="-128"/>
              <a:ea typeface="ＭＳ ゴシック" panose="020B0609070205080204" pitchFamily="49" charset="-128"/>
            </a:rPr>
            <a:t>3</a:t>
          </a:r>
          <a:r>
            <a:rPr lang="en-US" altLang="ja-JP" sz="1200">
              <a:effectLst/>
              <a:latin typeface="ＭＳ ゴシック" panose="020B0609070205080204" pitchFamily="49" charset="-128"/>
              <a:ea typeface="ＭＳ ゴシック" panose="020B0609070205080204" pitchFamily="49" charset="-128"/>
            </a:rPr>
            <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・球内径　 ：約</a:t>
          </a:r>
          <a:r>
            <a:rPr lang="en-US" altLang="ja-JP" sz="1200">
              <a:effectLst/>
              <a:latin typeface="ＭＳ ゴシック" panose="020B0609070205080204" pitchFamily="49" charset="-128"/>
              <a:ea typeface="ＭＳ ゴシック" panose="020B0609070205080204" pitchFamily="49" charset="-128"/>
            </a:rPr>
            <a:t>34m</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・設計圧力 ：</a:t>
          </a:r>
          <a:r>
            <a:rPr lang="en-US" altLang="ja-JP" sz="1200">
              <a:effectLst/>
              <a:latin typeface="ＭＳ ゴシック" panose="020B0609070205080204" pitchFamily="49" charset="-128"/>
              <a:ea typeface="ＭＳ ゴシック" panose="020B0609070205080204" pitchFamily="49" charset="-128"/>
            </a:rPr>
            <a:t>0.97MPaG</a:t>
          </a:r>
          <a:br>
            <a:rPr lang="en-US" altLang="ja-JP" sz="1200">
              <a:effectLst/>
              <a:latin typeface="ＭＳ ゴシック" panose="020B0609070205080204" pitchFamily="49" charset="-128"/>
              <a:ea typeface="ＭＳ ゴシック" panose="020B0609070205080204" pitchFamily="49" charset="-128"/>
            </a:rPr>
          </a:br>
          <a:r>
            <a:rPr lang="ja-JP" altLang="en-US" sz="1200">
              <a:effectLst/>
              <a:latin typeface="ＭＳ ゴシック" panose="020B0609070205080204" pitchFamily="49" charset="-128"/>
              <a:ea typeface="ＭＳ ゴシック" panose="020B0609070205080204" pitchFamily="49" charset="-128"/>
            </a:rPr>
            <a:t>・板厚 ：</a:t>
          </a:r>
          <a:r>
            <a:rPr lang="en-US" altLang="ja-JP" sz="1200">
              <a:effectLst/>
              <a:latin typeface="ＭＳ ゴシック" panose="020B0609070205080204" pitchFamily="49" charset="-128"/>
              <a:ea typeface="ＭＳ ゴシック" panose="020B0609070205080204" pitchFamily="49" charset="-128"/>
            </a:rPr>
            <a:t>36.5 mm</a:t>
          </a:r>
          <a:endParaRPr kumimoji="1" lang="en-US" altLang="ja-JP" sz="1200">
            <a:effectLst/>
            <a:latin typeface="ＭＳ ゴシック" panose="020B0609070205080204" pitchFamily="49" charset="-128"/>
            <a:ea typeface="ＭＳ ゴシック" panose="020B0609070205080204" pitchFamily="49" charset="-128"/>
          </a:endParaRPr>
        </a:p>
        <a:p>
          <a:endParaRPr kumimoji="1"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を例にすると</a:t>
          </a:r>
          <a:endParaRPr lang="en-US" altLang="ja-JP" sz="1200">
            <a:effectLst/>
            <a:latin typeface="ＭＳ ゴシック" panose="020B0609070205080204" pitchFamily="49" charset="-128"/>
            <a:ea typeface="ＭＳ ゴシック" panose="020B0609070205080204" pitchFamily="49" charset="-128"/>
          </a:endParaRPr>
        </a:p>
        <a:p>
          <a:r>
            <a:rPr lang="en-US" altLang="ja-JP" sz="1200">
              <a:effectLst/>
              <a:latin typeface="ＭＳ ゴシック" panose="020B0609070205080204" pitchFamily="49" charset="-128"/>
              <a:ea typeface="ＭＳ ゴシック" panose="020B0609070205080204" pitchFamily="49" charset="-128"/>
            </a:rPr>
            <a:t>1</a:t>
          </a:r>
          <a:r>
            <a:rPr lang="ja-JP" altLang="en-US" sz="1200">
              <a:effectLst/>
              <a:latin typeface="ＭＳ ゴシック" panose="020B0609070205080204" pitchFamily="49" charset="-128"/>
              <a:ea typeface="ＭＳ ゴシック" panose="020B0609070205080204" pitchFamily="49" charset="-128"/>
            </a:rPr>
            <a:t>月では約</a:t>
          </a:r>
          <a:r>
            <a:rPr lang="en-US" altLang="ja-JP" sz="1200">
              <a:effectLst/>
              <a:latin typeface="ＭＳ ゴシック" panose="020B0609070205080204" pitchFamily="49" charset="-128"/>
              <a:ea typeface="ＭＳ ゴシック" panose="020B0609070205080204" pitchFamily="49" charset="-128"/>
            </a:rPr>
            <a:t>30</a:t>
          </a:r>
          <a:r>
            <a:rPr lang="ja-JP" altLang="en-US" sz="1200">
              <a:effectLst/>
              <a:latin typeface="ＭＳ ゴシック" panose="020B0609070205080204" pitchFamily="49" charset="-128"/>
              <a:ea typeface="ＭＳ ゴシック" panose="020B0609070205080204" pitchFamily="49" charset="-128"/>
            </a:rPr>
            <a:t>万</a:t>
          </a:r>
          <a:r>
            <a:rPr lang="en-US" altLang="ja-JP" sz="1200">
              <a:effectLst/>
              <a:latin typeface="ＭＳ ゴシック" panose="020B0609070205080204" pitchFamily="49" charset="-128"/>
              <a:ea typeface="ＭＳ ゴシック" panose="020B0609070205080204" pitchFamily="49" charset="-128"/>
            </a:rPr>
            <a:t>m^3</a:t>
          </a:r>
          <a:r>
            <a:rPr lang="ja-JP" altLang="en-US" sz="1200">
              <a:effectLst/>
              <a:latin typeface="ＭＳ ゴシック" panose="020B0609070205080204" pitchFamily="49" charset="-128"/>
              <a:ea typeface="ＭＳ ゴシック" panose="020B0609070205080204" pitchFamily="49" charset="-128"/>
            </a:rPr>
            <a:t>（約</a:t>
          </a:r>
          <a:r>
            <a:rPr lang="en-US" altLang="ja-JP" sz="1200">
              <a:effectLst/>
              <a:latin typeface="ＭＳ ゴシック" panose="020B0609070205080204" pitchFamily="49" charset="-128"/>
              <a:ea typeface="ＭＳ ゴシック" panose="020B0609070205080204" pitchFamily="49" charset="-128"/>
            </a:rPr>
            <a:t>25ton</a:t>
          </a:r>
          <a:r>
            <a:rPr lang="ja-JP" altLang="en-US" sz="1200">
              <a:effectLst/>
              <a:latin typeface="ＭＳ ゴシック" panose="020B0609070205080204" pitchFamily="49" charset="-128"/>
              <a:ea typeface="ＭＳ ゴシック" panose="020B0609070205080204" pitchFamily="49" charset="-128"/>
            </a:rPr>
            <a:t>）の水素で発電</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そのために必要な水素を上記ガスホルダーに貯めると</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約</a:t>
          </a:r>
          <a:r>
            <a:rPr lang="en-US" altLang="ja-JP" sz="1200">
              <a:effectLst/>
              <a:latin typeface="ＭＳ ゴシック" panose="020B0609070205080204" pitchFamily="49" charset="-128"/>
              <a:ea typeface="ＭＳ ゴシック" panose="020B0609070205080204" pitchFamily="49" charset="-128"/>
            </a:rPr>
            <a:t>15</a:t>
          </a:r>
          <a:r>
            <a:rPr lang="ja-JP" altLang="en-US" sz="1200">
              <a:effectLst/>
              <a:latin typeface="ＭＳ ゴシック" panose="020B0609070205080204" pitchFamily="49" charset="-128"/>
              <a:ea typeface="ＭＳ ゴシック" panose="020B0609070205080204" pitchFamily="49" charset="-128"/>
            </a:rPr>
            <a:t>基分</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セントレア水素ステーションを例に検討</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常用圧力</a:t>
          </a:r>
          <a:r>
            <a:rPr lang="en-US" altLang="ja-JP" sz="1200">
              <a:effectLst/>
              <a:latin typeface="ＭＳ ゴシック" panose="020B0609070205080204" pitchFamily="49" charset="-128"/>
              <a:ea typeface="ＭＳ ゴシック" panose="020B0609070205080204" pitchFamily="49" charset="-128"/>
            </a:rPr>
            <a:t>82MPa</a:t>
          </a:r>
        </a:p>
        <a:p>
          <a:r>
            <a:rPr lang="ja-JP" altLang="en-US" sz="1200">
              <a:effectLst/>
              <a:latin typeface="ＭＳ ゴシック" panose="020B0609070205080204" pitchFamily="49" charset="-128"/>
              <a:ea typeface="ＭＳ ゴシック" panose="020B0609070205080204" pitchFamily="49" charset="-128"/>
            </a:rPr>
            <a:t>蓄圧器　</a:t>
          </a:r>
          <a:r>
            <a:rPr lang="en-US" altLang="ja-JP" sz="1200">
              <a:effectLst/>
              <a:latin typeface="ＭＳ ゴシック" panose="020B0609070205080204" pitchFamily="49" charset="-128"/>
              <a:ea typeface="ＭＳ ゴシック" panose="020B0609070205080204" pitchFamily="49" charset="-128"/>
            </a:rPr>
            <a:t>343L×10</a:t>
          </a:r>
          <a:r>
            <a:rPr lang="ja-JP" altLang="en-US" sz="1200">
              <a:effectLst/>
              <a:latin typeface="ＭＳ ゴシック" panose="020B0609070205080204" pitchFamily="49" charset="-128"/>
              <a:ea typeface="ＭＳ ゴシック" panose="020B0609070205080204" pitchFamily="49" charset="-128"/>
            </a:rPr>
            <a:t>本</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蓄ガス量：</a:t>
          </a:r>
          <a:r>
            <a:rPr lang="en-US" altLang="ja-JP" sz="1200">
              <a:effectLst/>
              <a:latin typeface="ＭＳ ゴシック" panose="020B0609070205080204" pitchFamily="49" charset="-128"/>
              <a:ea typeface="ＭＳ ゴシック" panose="020B0609070205080204" pitchFamily="49" charset="-128"/>
            </a:rPr>
            <a:t>2,816m^3</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256kg)</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MIRAI</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50</a:t>
          </a:r>
          <a:r>
            <a:rPr lang="ja-JP" altLang="en-US" sz="1200">
              <a:effectLst/>
              <a:latin typeface="ＭＳ ゴシック" panose="020B0609070205080204" pitchFamily="49" charset="-128"/>
              <a:ea typeface="ＭＳ ゴシック" panose="020B0609070205080204" pitchFamily="49" charset="-128"/>
            </a:rPr>
            <a:t>台分、</a:t>
          </a:r>
          <a:r>
            <a:rPr lang="en-US" altLang="ja-JP" sz="1200">
              <a:effectLst/>
              <a:latin typeface="ＭＳ ゴシック" panose="020B0609070205080204" pitchFamily="49" charset="-128"/>
              <a:ea typeface="ＭＳ ゴシック" panose="020B0609070205080204" pitchFamily="49" charset="-128"/>
            </a:rPr>
            <a:t>FC</a:t>
          </a:r>
          <a:r>
            <a:rPr lang="ja-JP" altLang="en-US" sz="1200">
              <a:effectLst/>
              <a:latin typeface="ＭＳ ゴシック" panose="020B0609070205080204" pitchFamily="49" charset="-128"/>
              <a:ea typeface="ＭＳ ゴシック" panose="020B0609070205080204" pitchFamily="49" charset="-128"/>
            </a:rPr>
            <a:t>ﾊﾞｽ</a:t>
          </a:r>
          <a:r>
            <a:rPr lang="en-US" altLang="ja-JP" sz="1200">
              <a:effectLst/>
              <a:latin typeface="ＭＳ ゴシック" panose="020B0609070205080204" pitchFamily="49" charset="-128"/>
              <a:ea typeface="ＭＳ ゴシック" panose="020B0609070205080204" pitchFamily="49" charset="-128"/>
            </a:rPr>
            <a:t>SORA</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10</a:t>
          </a:r>
          <a:r>
            <a:rPr lang="ja-JP" altLang="en-US" sz="1200">
              <a:effectLst/>
              <a:latin typeface="ＭＳ ゴシック" panose="020B0609070205080204" pitchFamily="49" charset="-128"/>
              <a:ea typeface="ＭＳ ゴシック" panose="020B0609070205080204" pitchFamily="49" charset="-128"/>
            </a:rPr>
            <a:t>台分</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（東京オリンピックでは</a:t>
          </a:r>
          <a:r>
            <a:rPr lang="en-US" altLang="ja-JP" sz="1200">
              <a:effectLst/>
              <a:latin typeface="ＭＳ ゴシック" panose="020B0609070205080204" pitchFamily="49" charset="-128"/>
              <a:ea typeface="ＭＳ ゴシック" panose="020B0609070205080204" pitchFamily="49" charset="-128"/>
            </a:rPr>
            <a:t>SORA100</a:t>
          </a:r>
          <a:r>
            <a:rPr lang="ja-JP" altLang="en-US" sz="1200">
              <a:effectLst/>
              <a:latin typeface="ＭＳ ゴシック" panose="020B0609070205080204" pitchFamily="49" charset="-128"/>
              <a:ea typeface="ＭＳ ゴシック" panose="020B0609070205080204" pitchFamily="49" charset="-128"/>
            </a:rPr>
            <a:t>台稼働予定→蓄ガス量は倍以上に）</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FCV</a:t>
          </a:r>
          <a:r>
            <a:rPr lang="ja-JP" altLang="en-US" sz="1200">
              <a:effectLst/>
              <a:latin typeface="ＭＳ ゴシック" panose="020B0609070205080204" pitchFamily="49" charset="-128"/>
              <a:ea typeface="ＭＳ ゴシック" panose="020B0609070205080204" pitchFamily="49" charset="-128"/>
            </a:rPr>
            <a:t>普及期の水素ステーションでの水素貯蔵量は少な過ぎ）</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en-US" altLang="ja-JP" sz="1200">
              <a:effectLst/>
              <a:latin typeface="ＭＳ ゴシック" panose="020B0609070205080204" pitchFamily="49" charset="-128"/>
              <a:ea typeface="ＭＳ ゴシック" panose="020B0609070205080204" pitchFamily="49" charset="-128"/>
            </a:rPr>
            <a:t>1</a:t>
          </a:r>
          <a:r>
            <a:rPr lang="ja-JP" altLang="en-US" sz="1200">
              <a:effectLst/>
              <a:latin typeface="ＭＳ ゴシック" panose="020B0609070205080204" pitchFamily="49" charset="-128"/>
              <a:ea typeface="ＭＳ ゴシック" panose="020B0609070205080204" pitchFamily="49" charset="-128"/>
            </a:rPr>
            <a:t>月の電力量→セントレア水素ステーションの</a:t>
          </a:r>
          <a:r>
            <a:rPr lang="en-US" altLang="ja-JP" sz="1200">
              <a:effectLst/>
              <a:latin typeface="ＭＳ ゴシック" panose="020B0609070205080204" pitchFamily="49" charset="-128"/>
              <a:ea typeface="ＭＳ ゴシック" panose="020B0609070205080204" pitchFamily="49" charset="-128"/>
            </a:rPr>
            <a:t>100</a:t>
          </a:r>
          <a:r>
            <a:rPr lang="ja-JP" altLang="en-US" sz="1200">
              <a:effectLst/>
              <a:latin typeface="ＭＳ ゴシック" panose="020B0609070205080204" pitchFamily="49" charset="-128"/>
              <a:ea typeface="ＭＳ ゴシック" panose="020B0609070205080204" pitchFamily="49" charset="-128"/>
            </a:rPr>
            <a:t>倍の蓄ガス量</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＜別視点からの検討＞</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ガソリンスタンドの地下タンク：</a:t>
          </a:r>
          <a:r>
            <a:rPr lang="en-US" altLang="ja-JP" sz="1200">
              <a:effectLst/>
              <a:latin typeface="ＭＳ ゴシック" panose="020B0609070205080204" pitchFamily="49" charset="-128"/>
              <a:ea typeface="ＭＳ ゴシック" panose="020B0609070205080204" pitchFamily="49" charset="-128"/>
            </a:rPr>
            <a:t>10kL</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50kL</a:t>
          </a:r>
          <a:r>
            <a:rPr lang="ja-JP" altLang="en-US" sz="1200">
              <a:effectLst/>
              <a:latin typeface="ＭＳ ゴシック" panose="020B0609070205080204" pitchFamily="49" charset="-128"/>
              <a:ea typeface="ＭＳ ゴシック" panose="020B0609070205080204" pitchFamily="49" charset="-128"/>
            </a:rPr>
            <a:t>程度（普通車</a:t>
          </a:r>
          <a:r>
            <a:rPr lang="en-US" altLang="ja-JP" sz="1200">
              <a:effectLst/>
              <a:latin typeface="ＭＳ ゴシック" panose="020B0609070205080204" pitchFamily="49" charset="-128"/>
              <a:ea typeface="ＭＳ ゴシック" panose="020B0609070205080204" pitchFamily="49" charset="-128"/>
            </a:rPr>
            <a:t>200</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1000</a:t>
          </a:r>
          <a:r>
            <a:rPr lang="ja-JP" altLang="en-US" sz="1200">
              <a:effectLst/>
              <a:latin typeface="ＭＳ ゴシック" panose="020B0609070205080204" pitchFamily="49" charset="-128"/>
              <a:ea typeface="ＭＳ ゴシック" panose="020B0609070205080204" pitchFamily="49" charset="-128"/>
            </a:rPr>
            <a:t>台分）</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普及型水素ステーションでの水素蓄ガス量の適正値：</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　セントレア水素ステーションの</a:t>
          </a:r>
          <a:r>
            <a:rPr lang="en-US" altLang="ja-JP" sz="1200">
              <a:effectLst/>
              <a:latin typeface="ＭＳ ゴシック" panose="020B0609070205080204" pitchFamily="49" charset="-128"/>
              <a:ea typeface="ＭＳ ゴシック" panose="020B0609070205080204" pitchFamily="49" charset="-128"/>
            </a:rPr>
            <a:t>4</a:t>
          </a:r>
          <a:r>
            <a:rPr lang="ja-JP" altLang="en-US" sz="1200">
              <a:effectLst/>
              <a:latin typeface="ＭＳ ゴシック" panose="020B0609070205080204" pitchFamily="49" charset="-128"/>
              <a:ea typeface="ＭＳ ゴシック" panose="020B0609070205080204" pitchFamily="49" charset="-128"/>
            </a:rPr>
            <a:t>倍～</a:t>
          </a:r>
          <a:r>
            <a:rPr lang="en-US" altLang="ja-JP" sz="1200">
              <a:effectLst/>
              <a:latin typeface="ＭＳ ゴシック" panose="020B0609070205080204" pitchFamily="49" charset="-128"/>
              <a:ea typeface="ＭＳ ゴシック" panose="020B0609070205080204" pitchFamily="49" charset="-128"/>
            </a:rPr>
            <a:t>20</a:t>
          </a:r>
          <a:r>
            <a:rPr lang="ja-JP" altLang="en-US" sz="1200">
              <a:effectLst/>
              <a:latin typeface="ＭＳ ゴシック" panose="020B0609070205080204" pitchFamily="49" charset="-128"/>
              <a:ea typeface="ＭＳ ゴシック" panose="020B0609070205080204" pitchFamily="49" charset="-128"/>
            </a:rPr>
            <a:t>倍（</a:t>
          </a:r>
          <a:r>
            <a:rPr lang="en-US" altLang="ja-JP" sz="1200">
              <a:effectLst/>
              <a:latin typeface="ＭＳ ゴシック" panose="020B0609070205080204" pitchFamily="49" charset="-128"/>
              <a:ea typeface="ＭＳ ゴシック" panose="020B0609070205080204" pitchFamily="49" charset="-128"/>
            </a:rPr>
            <a:t>1ton</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5ton</a:t>
          </a:r>
          <a:r>
            <a:rPr lang="ja-JP" altLang="en-US" sz="1200">
              <a:effectLst/>
              <a:latin typeface="ＭＳ ゴシック" panose="020B0609070205080204" pitchFamily="49" charset="-128"/>
              <a:ea typeface="ＭＳ ゴシック" panose="020B0609070205080204" pitchFamily="49" charset="-128"/>
            </a:rPr>
            <a:t>）</a:t>
          </a:r>
          <a:endParaRPr lang="en-US" altLang="ja-JP" sz="1200">
            <a:effectLst/>
            <a:latin typeface="ＭＳ ゴシック" panose="020B0609070205080204" pitchFamily="49" charset="-128"/>
            <a:ea typeface="ＭＳ ゴシック" panose="020B0609070205080204" pitchFamily="49" charset="-128"/>
          </a:endParaRPr>
        </a:p>
        <a:p>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a:t>
          </a:r>
          <a:r>
            <a:rPr lang="ja-JP" altLang="en-US" sz="1200">
              <a:effectLst/>
              <a:latin typeface="ＭＳ ゴシック" panose="020B0609070205080204" pitchFamily="49" charset="-128"/>
              <a:ea typeface="ＭＳ ゴシック" panose="020B0609070205080204" pitchFamily="49" charset="-128"/>
            </a:rPr>
            <a:t>月の発電量に必要な水素量の</a:t>
          </a:r>
          <a:r>
            <a:rPr lang="en-US" altLang="ja-JP" sz="1200">
              <a:effectLst/>
              <a:latin typeface="ＭＳ ゴシック" panose="020B0609070205080204" pitchFamily="49" charset="-128"/>
              <a:ea typeface="ＭＳ ゴシック" panose="020B0609070205080204" pitchFamily="49" charset="-128"/>
            </a:rPr>
            <a:t>1/25</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1/5</a:t>
          </a:r>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1/5</a:t>
          </a:r>
          <a:r>
            <a:rPr lang="ja-JP" altLang="en-US" sz="1200">
              <a:effectLst/>
              <a:latin typeface="ＭＳ ゴシック" panose="020B0609070205080204" pitchFamily="49" charset="-128"/>
              <a:ea typeface="ＭＳ ゴシック" panose="020B0609070205080204" pitchFamily="49" charset="-128"/>
            </a:rPr>
            <a:t>は</a:t>
          </a:r>
          <a:r>
            <a:rPr lang="en-US" altLang="ja-JP" sz="1200">
              <a:effectLst/>
              <a:latin typeface="ＭＳ ゴシック" panose="020B0609070205080204" pitchFamily="49" charset="-128"/>
              <a:ea typeface="ＭＳ ゴシック" panose="020B0609070205080204" pitchFamily="49" charset="-128"/>
            </a:rPr>
            <a:t>1</a:t>
          </a:r>
          <a:r>
            <a:rPr lang="ja-JP" altLang="en-US" sz="1200">
              <a:effectLst/>
              <a:latin typeface="ＭＳ ゴシック" panose="020B0609070205080204" pitchFamily="49" charset="-128"/>
              <a:ea typeface="ＭＳ ゴシック" panose="020B0609070205080204" pitchFamily="49" charset="-128"/>
            </a:rPr>
            <a:t>週間分の水素発電量）</a:t>
          </a:r>
          <a:endParaRPr lang="en-US" altLang="ja-JP" sz="1200">
            <a:effectLst/>
            <a:latin typeface="ＭＳ ゴシック" panose="020B0609070205080204" pitchFamily="49" charset="-128"/>
            <a:ea typeface="ＭＳ ゴシック" panose="020B0609070205080204" pitchFamily="49" charset="-128"/>
          </a:endParaRPr>
        </a:p>
        <a:p>
          <a:r>
            <a:rPr lang="ja-JP" altLang="en-US" sz="1200">
              <a:effectLst/>
              <a:latin typeface="ＭＳ ゴシック" panose="020B0609070205080204" pitchFamily="49" charset="-128"/>
              <a:ea typeface="ＭＳ ゴシック" panose="020B0609070205080204" pitchFamily="49" charset="-128"/>
            </a:rPr>
            <a:t>→</a:t>
          </a:r>
          <a:r>
            <a:rPr lang="en-US" altLang="ja-JP" sz="1200">
              <a:effectLst/>
              <a:latin typeface="ＭＳ ゴシック" panose="020B0609070205080204" pitchFamily="49" charset="-128"/>
              <a:ea typeface="ＭＳ ゴシック" panose="020B0609070205080204" pitchFamily="49" charset="-128"/>
            </a:rPr>
            <a:t>1</a:t>
          </a:r>
          <a:r>
            <a:rPr lang="ja-JP" altLang="en-US" sz="1200">
              <a:effectLst/>
              <a:latin typeface="ＭＳ ゴシック" panose="020B0609070205080204" pitchFamily="49" charset="-128"/>
              <a:ea typeface="ＭＳ ゴシック" panose="020B0609070205080204" pitchFamily="49" charset="-128"/>
            </a:rPr>
            <a:t>週間分（</a:t>
          </a:r>
          <a:r>
            <a:rPr lang="en-US" altLang="ja-JP" sz="1200">
              <a:effectLst/>
              <a:latin typeface="ＭＳ ゴシック" panose="020B0609070205080204" pitchFamily="49" charset="-128"/>
              <a:ea typeface="ＭＳ ゴシック" panose="020B0609070205080204" pitchFamily="49" charset="-128"/>
            </a:rPr>
            <a:t>5ton</a:t>
          </a:r>
          <a:r>
            <a:rPr lang="ja-JP" altLang="en-US" sz="1200">
              <a:effectLst/>
              <a:latin typeface="ＭＳ ゴシック" panose="020B0609070205080204" pitchFamily="49" charset="-128"/>
              <a:ea typeface="ＭＳ ゴシック" panose="020B0609070205080204" pitchFamily="49" charset="-128"/>
            </a:rPr>
            <a:t>）の水素を水素</a:t>
          </a:r>
          <a:r>
            <a:rPr lang="en-US" altLang="ja-JP" sz="1200">
              <a:effectLst/>
              <a:latin typeface="ＭＳ ゴシック" panose="020B0609070205080204" pitchFamily="49" charset="-128"/>
              <a:ea typeface="ＭＳ ゴシック" panose="020B0609070205080204" pitchFamily="49" charset="-128"/>
            </a:rPr>
            <a:t>ST</a:t>
          </a:r>
          <a:r>
            <a:rPr lang="ja-JP" altLang="en-US" sz="1200">
              <a:effectLst/>
              <a:latin typeface="ＭＳ ゴシック" panose="020B0609070205080204" pitchFamily="49" charset="-128"/>
              <a:ea typeface="ＭＳ ゴシック" panose="020B0609070205080204" pitchFamily="49" charset="-128"/>
            </a:rPr>
            <a:t>で持ち続けるため、圧縮容器に加えて半分以上の水素に低圧</a:t>
          </a:r>
          <a:r>
            <a:rPr lang="en-US" altLang="ja-JP" sz="1200">
              <a:effectLst/>
              <a:latin typeface="ＭＳ ゴシック" panose="020B0609070205080204" pitchFamily="49" charset="-128"/>
              <a:ea typeface="ＭＳ ゴシック" panose="020B0609070205080204" pitchFamily="49" charset="-128"/>
            </a:rPr>
            <a:t>MH</a:t>
          </a:r>
          <a:r>
            <a:rPr lang="ja-JP" altLang="en-US" sz="1200">
              <a:effectLst/>
              <a:latin typeface="ＭＳ ゴシック" panose="020B0609070205080204" pitchFamily="49" charset="-128"/>
              <a:ea typeface="ＭＳ ゴシック" panose="020B0609070205080204" pitchFamily="49" charset="-128"/>
            </a:rPr>
            <a:t>の活用等</a:t>
          </a:r>
          <a:endParaRPr lang="en-US"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0"/>
  <sheetViews>
    <sheetView tabSelected="1" topLeftCell="A115" workbookViewId="0">
      <selection activeCell="N150" sqref="N150"/>
    </sheetView>
  </sheetViews>
  <sheetFormatPr defaultRowHeight="13.5"/>
  <cols>
    <col min="1" max="1" width="3" style="5" customWidth="1"/>
    <col min="2" max="2" width="22.25" customWidth="1"/>
    <col min="3" max="3" width="27.5" customWidth="1"/>
    <col min="4" max="5" width="5.625" customWidth="1"/>
    <col min="6" max="6" width="6.875" customWidth="1"/>
    <col min="7" max="9" width="8.75" customWidth="1"/>
    <col min="10" max="10" width="45.5" customWidth="1"/>
  </cols>
  <sheetData>
    <row r="1" spans="1:10" ht="14.25">
      <c r="A1" s="3"/>
      <c r="J1" s="4" t="s">
        <v>6</v>
      </c>
    </row>
    <row r="2" spans="1:10">
      <c r="J2" s="4" t="s">
        <v>7</v>
      </c>
    </row>
    <row r="44" spans="1:1" ht="17.25">
      <c r="A44" s="6" t="s">
        <v>8</v>
      </c>
    </row>
    <row r="45" spans="1:1" s="8" customFormat="1" ht="30" customHeight="1">
      <c r="A45" s="7" t="s">
        <v>9</v>
      </c>
    </row>
    <row r="46" spans="1:1" s="8" customFormat="1" ht="28.5" customHeight="1">
      <c r="A46" s="7" t="s">
        <v>10</v>
      </c>
    </row>
    <row r="47" spans="1:1" ht="25.5" customHeight="1">
      <c r="A47" s="3" t="s">
        <v>11</v>
      </c>
    </row>
    <row r="48" spans="1:1" ht="32.25" customHeight="1">
      <c r="A48" s="9" t="s">
        <v>12</v>
      </c>
    </row>
    <row r="49" spans="1:10" ht="23.25" customHeight="1">
      <c r="A49" s="10" t="s">
        <v>13</v>
      </c>
    </row>
    <row r="50" spans="1:10">
      <c r="A50" s="11"/>
      <c r="B50" s="12" t="s">
        <v>14</v>
      </c>
      <c r="F50" s="5"/>
      <c r="G50" s="5"/>
      <c r="H50" s="5"/>
      <c r="I50" s="5"/>
      <c r="J50" s="5"/>
    </row>
    <row r="51" spans="1:10">
      <c r="A51" s="11"/>
      <c r="B51" s="13" t="s">
        <v>15</v>
      </c>
      <c r="C51" s="14"/>
      <c r="D51" s="15"/>
      <c r="E51" s="14"/>
      <c r="F51" s="16"/>
      <c r="G51" s="16"/>
      <c r="H51" s="16"/>
      <c r="I51" s="16"/>
      <c r="J51" s="17"/>
    </row>
    <row r="52" spans="1:10">
      <c r="A52" s="18"/>
      <c r="B52" s="19" t="s">
        <v>16</v>
      </c>
      <c r="C52" s="20"/>
      <c r="D52" s="21"/>
      <c r="E52" s="22" t="s">
        <v>17</v>
      </c>
      <c r="F52" s="23"/>
      <c r="G52" s="24"/>
      <c r="H52" s="25" t="s">
        <v>18</v>
      </c>
      <c r="I52" s="26"/>
      <c r="J52" s="27"/>
    </row>
    <row r="53" spans="1:10">
      <c r="A53" s="18"/>
      <c r="B53" s="28"/>
      <c r="C53" s="29"/>
      <c r="D53" s="30" t="s">
        <v>19</v>
      </c>
      <c r="E53" s="31" t="s">
        <v>20</v>
      </c>
      <c r="F53" s="32" t="s">
        <v>21</v>
      </c>
      <c r="G53" s="33" t="s">
        <v>22</v>
      </c>
      <c r="H53" s="32" t="s">
        <v>24</v>
      </c>
      <c r="I53" s="32" t="s">
        <v>25</v>
      </c>
      <c r="J53" s="34"/>
    </row>
    <row r="54" spans="1:10">
      <c r="A54" s="11"/>
      <c r="B54" s="35" t="s">
        <v>26</v>
      </c>
      <c r="C54" s="35" t="s">
        <v>27</v>
      </c>
      <c r="D54" s="36" t="s">
        <v>28</v>
      </c>
      <c r="E54" s="36" t="s">
        <v>28</v>
      </c>
      <c r="F54" s="37" t="s">
        <v>28</v>
      </c>
      <c r="G54" s="38"/>
      <c r="H54" s="38"/>
      <c r="I54" s="38"/>
      <c r="J54" s="39" t="s">
        <v>29</v>
      </c>
    </row>
    <row r="55" spans="1:10">
      <c r="A55" s="11"/>
      <c r="B55" s="35" t="s">
        <v>30</v>
      </c>
      <c r="C55" s="40"/>
      <c r="D55" s="36" t="s">
        <v>28</v>
      </c>
      <c r="E55" s="36" t="s">
        <v>28</v>
      </c>
      <c r="F55" s="37" t="s">
        <v>28</v>
      </c>
      <c r="G55" s="38"/>
      <c r="H55" s="38"/>
      <c r="I55" s="38"/>
      <c r="J55" s="39" t="s">
        <v>29</v>
      </c>
    </row>
    <row r="56" spans="1:10">
      <c r="A56" s="11"/>
      <c r="B56" s="35" t="s">
        <v>31</v>
      </c>
      <c r="C56" s="35"/>
      <c r="D56" s="36" t="s">
        <v>28</v>
      </c>
      <c r="E56" s="36" t="s">
        <v>28</v>
      </c>
      <c r="F56" s="37" t="s">
        <v>28</v>
      </c>
      <c r="G56" s="38"/>
      <c r="H56" s="38"/>
      <c r="I56" s="38"/>
      <c r="J56" s="39" t="s">
        <v>29</v>
      </c>
    </row>
    <row r="57" spans="1:10">
      <c r="A57" s="11"/>
      <c r="B57" s="35" t="s">
        <v>32</v>
      </c>
      <c r="C57" s="35"/>
      <c r="D57" s="36" t="s">
        <v>28</v>
      </c>
      <c r="E57" s="36" t="s">
        <v>28</v>
      </c>
      <c r="F57" s="37" t="s">
        <v>28</v>
      </c>
      <c r="G57" s="38"/>
      <c r="H57" s="38"/>
      <c r="I57" s="38"/>
      <c r="J57" s="39" t="s">
        <v>29</v>
      </c>
    </row>
    <row r="58" spans="1:10">
      <c r="A58" s="11"/>
      <c r="B58" s="35" t="s">
        <v>33</v>
      </c>
      <c r="C58" s="35"/>
      <c r="D58" s="36" t="s">
        <v>28</v>
      </c>
      <c r="E58" s="36" t="s">
        <v>28</v>
      </c>
      <c r="F58" s="37" t="s">
        <v>28</v>
      </c>
      <c r="G58" s="38"/>
      <c r="H58" s="38"/>
      <c r="I58" s="38"/>
      <c r="J58" s="39" t="s">
        <v>29</v>
      </c>
    </row>
    <row r="59" spans="1:10">
      <c r="A59" s="11"/>
      <c r="B59" s="41" t="s">
        <v>34</v>
      </c>
      <c r="C59" s="35" t="s">
        <v>35</v>
      </c>
      <c r="D59" s="36" t="s">
        <v>28</v>
      </c>
      <c r="E59" s="36" t="s">
        <v>36</v>
      </c>
      <c r="F59" s="37" t="s">
        <v>37</v>
      </c>
      <c r="G59" s="38"/>
      <c r="H59" s="38"/>
      <c r="I59" s="38"/>
      <c r="J59" s="39" t="s">
        <v>29</v>
      </c>
    </row>
    <row r="60" spans="1:10">
      <c r="A60" s="11"/>
      <c r="B60" s="42"/>
      <c r="C60" s="35" t="s">
        <v>38</v>
      </c>
      <c r="D60" s="36" t="s">
        <v>36</v>
      </c>
      <c r="E60" s="36" t="s">
        <v>28</v>
      </c>
      <c r="F60" s="37" t="s">
        <v>36</v>
      </c>
      <c r="G60" s="38"/>
      <c r="H60" s="38"/>
      <c r="I60" s="38"/>
      <c r="J60" s="39"/>
    </row>
    <row r="61" spans="1:10">
      <c r="A61" s="11"/>
      <c r="B61" s="43"/>
      <c r="C61" s="35" t="s">
        <v>39</v>
      </c>
      <c r="D61" s="36" t="s">
        <v>36</v>
      </c>
      <c r="E61" s="36" t="s">
        <v>28</v>
      </c>
      <c r="F61" s="37" t="s">
        <v>28</v>
      </c>
      <c r="G61" s="38"/>
      <c r="H61" s="38"/>
      <c r="I61" s="38"/>
      <c r="J61" s="39" t="s">
        <v>40</v>
      </c>
    </row>
    <row r="62" spans="1:10">
      <c r="A62" s="11"/>
      <c r="B62" s="35" t="s">
        <v>41</v>
      </c>
      <c r="C62" s="35" t="s">
        <v>42</v>
      </c>
      <c r="D62" s="36" t="s">
        <v>28</v>
      </c>
      <c r="E62" s="36" t="s">
        <v>28</v>
      </c>
      <c r="F62" s="37" t="s">
        <v>28</v>
      </c>
      <c r="G62" s="38"/>
      <c r="H62" s="38"/>
      <c r="I62" s="38"/>
      <c r="J62" s="39" t="s">
        <v>43</v>
      </c>
    </row>
    <row r="63" spans="1:10">
      <c r="A63" s="11"/>
      <c r="B63" s="35" t="s">
        <v>44</v>
      </c>
      <c r="C63" s="35" t="s">
        <v>45</v>
      </c>
      <c r="D63" s="36" t="s">
        <v>37</v>
      </c>
      <c r="E63" s="36" t="s">
        <v>37</v>
      </c>
      <c r="F63" s="37" t="s">
        <v>36</v>
      </c>
      <c r="G63" s="38"/>
      <c r="H63" s="38"/>
      <c r="I63" s="38"/>
      <c r="J63" s="39" t="s">
        <v>46</v>
      </c>
    </row>
    <row r="64" spans="1:10">
      <c r="A64" s="11"/>
      <c r="B64" s="35"/>
      <c r="C64" s="35"/>
      <c r="D64" s="36"/>
      <c r="E64" s="36"/>
      <c r="F64" s="37"/>
      <c r="G64" s="38"/>
      <c r="H64" s="38"/>
      <c r="I64" s="38"/>
      <c r="J64" s="39"/>
    </row>
    <row r="65" spans="1:10">
      <c r="A65" s="11"/>
      <c r="B65" s="35"/>
      <c r="C65" s="35"/>
      <c r="D65" s="36"/>
      <c r="E65" s="36"/>
      <c r="F65" s="37"/>
      <c r="G65" s="38"/>
      <c r="H65" s="38"/>
      <c r="I65" s="38"/>
      <c r="J65" s="39"/>
    </row>
    <row r="66" spans="1:10">
      <c r="A66" s="11"/>
      <c r="B66" s="44"/>
    </row>
    <row r="67" spans="1:10">
      <c r="A67" s="11"/>
      <c r="B67" s="12" t="s">
        <v>47</v>
      </c>
      <c r="F67" s="5"/>
      <c r="G67" s="5"/>
      <c r="H67" s="5"/>
      <c r="I67" s="5"/>
      <c r="J67" s="5"/>
    </row>
    <row r="68" spans="1:10">
      <c r="A68" s="11"/>
      <c r="B68" s="45" t="s">
        <v>48</v>
      </c>
      <c r="C68" s="46"/>
      <c r="D68" s="15"/>
      <c r="E68" s="14"/>
      <c r="F68" s="16"/>
      <c r="G68" s="16"/>
      <c r="H68" s="16"/>
      <c r="I68" s="16"/>
      <c r="J68" s="17"/>
    </row>
    <row r="69" spans="1:10">
      <c r="A69" s="18"/>
      <c r="B69" s="19" t="s">
        <v>16</v>
      </c>
      <c r="C69" s="20"/>
      <c r="D69" s="21"/>
      <c r="E69" s="22" t="s">
        <v>17</v>
      </c>
      <c r="F69" s="23"/>
      <c r="G69" s="24"/>
      <c r="H69" s="25" t="s">
        <v>18</v>
      </c>
      <c r="I69" s="26"/>
      <c r="J69" s="27"/>
    </row>
    <row r="70" spans="1:10">
      <c r="A70" s="18"/>
      <c r="B70" s="28"/>
      <c r="C70" s="29"/>
      <c r="D70" s="30" t="s">
        <v>19</v>
      </c>
      <c r="E70" s="31" t="s">
        <v>20</v>
      </c>
      <c r="F70" s="32" t="s">
        <v>21</v>
      </c>
      <c r="G70" s="33" t="s">
        <v>22</v>
      </c>
      <c r="H70" s="32" t="s">
        <v>24</v>
      </c>
      <c r="I70" s="32" t="s">
        <v>25</v>
      </c>
      <c r="J70" s="34"/>
    </row>
    <row r="71" spans="1:10">
      <c r="A71" s="11"/>
      <c r="B71" s="35" t="s">
        <v>49</v>
      </c>
      <c r="C71" s="35" t="s">
        <v>50</v>
      </c>
      <c r="D71" s="36" t="s">
        <v>28</v>
      </c>
      <c r="E71" s="36" t="s">
        <v>28</v>
      </c>
      <c r="F71" s="36" t="s">
        <v>28</v>
      </c>
      <c r="G71" s="39" t="s">
        <v>51</v>
      </c>
      <c r="H71" s="39" t="s">
        <v>52</v>
      </c>
      <c r="I71" s="39"/>
      <c r="J71" s="39"/>
    </row>
    <row r="72" spans="1:10" ht="45">
      <c r="A72" s="11"/>
      <c r="B72" s="35" t="s">
        <v>53</v>
      </c>
      <c r="C72" s="35" t="s">
        <v>54</v>
      </c>
      <c r="D72" s="36" t="s">
        <v>28</v>
      </c>
      <c r="E72" s="36" t="s">
        <v>28</v>
      </c>
      <c r="F72" s="36" t="s">
        <v>28</v>
      </c>
      <c r="G72" s="39"/>
      <c r="H72" s="39" t="s">
        <v>55</v>
      </c>
      <c r="I72" s="39"/>
      <c r="J72" s="39" t="s">
        <v>56</v>
      </c>
    </row>
    <row r="73" spans="1:10">
      <c r="A73" s="11"/>
      <c r="B73" s="35" t="s">
        <v>57</v>
      </c>
      <c r="C73" s="35"/>
      <c r="D73" s="36" t="s">
        <v>28</v>
      </c>
      <c r="E73" s="36" t="s">
        <v>28</v>
      </c>
      <c r="F73" s="36" t="s">
        <v>36</v>
      </c>
      <c r="G73" s="39"/>
      <c r="H73" s="39" t="s">
        <v>58</v>
      </c>
      <c r="I73" s="39"/>
      <c r="J73" s="39" t="s">
        <v>29</v>
      </c>
    </row>
    <row r="74" spans="1:10">
      <c r="A74" s="11"/>
      <c r="B74" s="35" t="s">
        <v>59</v>
      </c>
      <c r="C74" s="35"/>
      <c r="D74" s="36" t="s">
        <v>28</v>
      </c>
      <c r="E74" s="36" t="s">
        <v>28</v>
      </c>
      <c r="F74" s="36" t="s">
        <v>36</v>
      </c>
      <c r="G74" s="39"/>
      <c r="H74" s="39" t="s">
        <v>60</v>
      </c>
      <c r="I74" s="39"/>
      <c r="J74" s="39" t="s">
        <v>29</v>
      </c>
    </row>
    <row r="75" spans="1:10">
      <c r="A75" s="11"/>
      <c r="B75" s="35" t="s">
        <v>61</v>
      </c>
      <c r="C75" s="35"/>
      <c r="D75" s="36" t="s">
        <v>28</v>
      </c>
      <c r="E75" s="36" t="s">
        <v>28</v>
      </c>
      <c r="F75" s="36" t="s">
        <v>36</v>
      </c>
      <c r="G75" s="39"/>
      <c r="H75" s="39" t="s">
        <v>62</v>
      </c>
      <c r="I75" s="39"/>
      <c r="J75" s="39" t="s">
        <v>63</v>
      </c>
    </row>
    <row r="76" spans="1:10">
      <c r="A76" s="11"/>
      <c r="B76" s="35"/>
      <c r="C76" s="35"/>
      <c r="D76" s="36"/>
      <c r="E76" s="36"/>
      <c r="F76" s="36"/>
      <c r="G76" s="39"/>
      <c r="H76" s="39"/>
      <c r="I76" s="39"/>
      <c r="J76" s="39"/>
    </row>
    <row r="77" spans="1:10">
      <c r="A77" s="11"/>
      <c r="B77" s="35"/>
      <c r="C77" s="35"/>
      <c r="D77" s="36"/>
      <c r="E77" s="36"/>
      <c r="F77" s="36"/>
      <c r="G77" s="39"/>
      <c r="H77" s="39"/>
      <c r="I77" s="39"/>
      <c r="J77" s="39"/>
    </row>
    <row r="78" spans="1:10">
      <c r="A78" s="11"/>
      <c r="B78" s="13" t="s">
        <v>64</v>
      </c>
      <c r="C78" s="14"/>
      <c r="D78" s="16"/>
      <c r="E78" s="16"/>
      <c r="F78" s="16"/>
      <c r="G78" s="16"/>
      <c r="H78" s="16"/>
      <c r="I78" s="16"/>
      <c r="J78" s="17"/>
    </row>
    <row r="79" spans="1:10">
      <c r="B79" s="13" t="s">
        <v>65</v>
      </c>
      <c r="C79" s="16"/>
      <c r="D79" s="16"/>
      <c r="E79" s="47"/>
      <c r="F79" s="14"/>
      <c r="G79" s="14"/>
      <c r="H79" s="14"/>
      <c r="I79" s="14"/>
      <c r="J79" s="48"/>
    </row>
    <row r="80" spans="1:10">
      <c r="B80" s="49"/>
      <c r="C80" s="11"/>
      <c r="D80" s="11"/>
      <c r="E80" s="44"/>
      <c r="F80" s="44"/>
      <c r="G80" s="44"/>
      <c r="H80" s="44"/>
      <c r="I80" s="44"/>
      <c r="J80" s="44"/>
    </row>
    <row r="81" spans="1:10" ht="15" customHeight="1">
      <c r="B81" s="49"/>
      <c r="C81" s="11"/>
      <c r="D81" s="11"/>
      <c r="E81" s="44"/>
      <c r="F81" s="44"/>
      <c r="G81" s="44"/>
      <c r="H81" s="44"/>
      <c r="I81" s="44"/>
      <c r="J81" s="44"/>
    </row>
    <row r="82" spans="1:10" ht="31.5" customHeight="1">
      <c r="A82" s="50" t="s">
        <v>66</v>
      </c>
    </row>
    <row r="83" spans="1:10">
      <c r="A83" s="51"/>
      <c r="B83" s="52" t="s">
        <v>14</v>
      </c>
    </row>
    <row r="84" spans="1:10">
      <c r="A84" s="51"/>
      <c r="B84" s="45" t="s">
        <v>67</v>
      </c>
      <c r="C84" s="46"/>
      <c r="D84" s="15"/>
      <c r="E84" s="14"/>
      <c r="F84" s="16"/>
      <c r="G84" s="16"/>
      <c r="H84" s="16"/>
      <c r="I84" s="16"/>
      <c r="J84" s="17"/>
    </row>
    <row r="85" spans="1:10">
      <c r="A85" s="51"/>
      <c r="B85" s="19" t="s">
        <v>16</v>
      </c>
      <c r="C85" s="20"/>
      <c r="D85" s="21"/>
      <c r="E85" s="22" t="s">
        <v>17</v>
      </c>
      <c r="F85" s="23"/>
      <c r="G85" s="24"/>
      <c r="H85" s="25" t="s">
        <v>18</v>
      </c>
      <c r="I85" s="26"/>
      <c r="J85" s="27"/>
    </row>
    <row r="86" spans="1:10">
      <c r="A86" s="51"/>
      <c r="B86" s="28"/>
      <c r="C86" s="29"/>
      <c r="D86" s="30" t="s">
        <v>19</v>
      </c>
      <c r="E86" s="31" t="s">
        <v>20</v>
      </c>
      <c r="F86" s="32" t="s">
        <v>21</v>
      </c>
      <c r="G86" s="33" t="s">
        <v>22</v>
      </c>
      <c r="H86" s="32" t="s">
        <v>24</v>
      </c>
      <c r="I86" s="32" t="s">
        <v>25</v>
      </c>
      <c r="J86" s="34"/>
    </row>
    <row r="87" spans="1:10">
      <c r="A87" s="51"/>
      <c r="B87" s="35" t="s">
        <v>68</v>
      </c>
      <c r="C87" s="35"/>
      <c r="D87" s="36" t="s">
        <v>28</v>
      </c>
      <c r="E87" s="36" t="s">
        <v>28</v>
      </c>
      <c r="F87" s="36" t="s">
        <v>28</v>
      </c>
      <c r="G87" s="53"/>
      <c r="H87" s="53" t="s">
        <v>69</v>
      </c>
      <c r="I87" s="53"/>
      <c r="J87" s="54" t="s">
        <v>29</v>
      </c>
    </row>
    <row r="88" spans="1:10">
      <c r="A88" s="51"/>
      <c r="B88" s="35" t="s">
        <v>70</v>
      </c>
      <c r="C88" s="40" t="s">
        <v>71</v>
      </c>
      <c r="D88" s="36" t="s">
        <v>28</v>
      </c>
      <c r="E88" s="36" t="s">
        <v>28</v>
      </c>
      <c r="F88" s="36" t="s">
        <v>28</v>
      </c>
      <c r="G88" s="53"/>
      <c r="H88" s="53" t="s">
        <v>69</v>
      </c>
      <c r="I88" s="53"/>
      <c r="J88" s="54" t="s">
        <v>72</v>
      </c>
    </row>
    <row r="89" spans="1:10">
      <c r="A89" s="51"/>
      <c r="B89" s="35" t="s">
        <v>73</v>
      </c>
      <c r="C89" s="35" t="s">
        <v>74</v>
      </c>
      <c r="D89" s="36" t="s">
        <v>28</v>
      </c>
      <c r="E89" s="36" t="s">
        <v>28</v>
      </c>
      <c r="F89" s="36" t="s">
        <v>28</v>
      </c>
      <c r="G89" s="53"/>
      <c r="H89" s="53"/>
      <c r="I89" s="53"/>
      <c r="J89" s="54"/>
    </row>
    <row r="90" spans="1:10">
      <c r="A90" s="51"/>
      <c r="B90" s="35" t="s">
        <v>75</v>
      </c>
      <c r="C90" s="35" t="s">
        <v>76</v>
      </c>
      <c r="D90" s="36" t="s">
        <v>37</v>
      </c>
      <c r="E90" s="36" t="s">
        <v>36</v>
      </c>
      <c r="F90" s="36" t="s">
        <v>36</v>
      </c>
      <c r="G90" s="53"/>
      <c r="H90" s="53"/>
      <c r="I90" s="53"/>
      <c r="J90" s="54" t="s">
        <v>77</v>
      </c>
    </row>
    <row r="91" spans="1:10">
      <c r="A91" s="51"/>
      <c r="B91" s="35"/>
      <c r="C91" s="35"/>
      <c r="D91" s="36"/>
      <c r="E91" s="36"/>
      <c r="F91" s="36"/>
      <c r="G91" s="53"/>
      <c r="H91" s="53"/>
      <c r="I91" s="53"/>
      <c r="J91" s="54"/>
    </row>
    <row r="92" spans="1:10">
      <c r="A92" s="51"/>
    </row>
    <row r="93" spans="1:10">
      <c r="A93" s="51"/>
      <c r="B93" s="52" t="s">
        <v>47</v>
      </c>
    </row>
    <row r="94" spans="1:10">
      <c r="A94" s="51"/>
      <c r="B94" s="45" t="s">
        <v>78</v>
      </c>
      <c r="C94" s="46"/>
      <c r="D94" s="15"/>
      <c r="E94" s="14"/>
      <c r="F94" s="16"/>
      <c r="G94" s="16"/>
      <c r="H94" s="16"/>
      <c r="I94" s="16"/>
      <c r="J94" s="48"/>
    </row>
    <row r="95" spans="1:10">
      <c r="A95" s="51"/>
      <c r="B95" s="19" t="s">
        <v>16</v>
      </c>
      <c r="C95" s="20"/>
      <c r="D95" s="21"/>
      <c r="E95" s="22" t="s">
        <v>17</v>
      </c>
      <c r="F95" s="23"/>
      <c r="G95" s="24"/>
      <c r="H95" s="25" t="s">
        <v>18</v>
      </c>
      <c r="I95" s="26"/>
      <c r="J95" s="27"/>
    </row>
    <row r="96" spans="1:10">
      <c r="A96" s="51"/>
      <c r="B96" s="28"/>
      <c r="C96" s="29"/>
      <c r="D96" s="30" t="s">
        <v>19</v>
      </c>
      <c r="E96" s="31" t="s">
        <v>20</v>
      </c>
      <c r="F96" s="32" t="s">
        <v>21</v>
      </c>
      <c r="G96" s="33" t="s">
        <v>22</v>
      </c>
      <c r="H96" s="32" t="s">
        <v>24</v>
      </c>
      <c r="I96" s="32" t="s">
        <v>25</v>
      </c>
      <c r="J96" s="34"/>
    </row>
    <row r="97" spans="1:10">
      <c r="A97" s="51"/>
      <c r="B97" s="41" t="s">
        <v>79</v>
      </c>
      <c r="C97" s="35" t="s">
        <v>80</v>
      </c>
      <c r="D97" s="36" t="s">
        <v>28</v>
      </c>
      <c r="E97" s="36" t="s">
        <v>28</v>
      </c>
      <c r="F97" s="36" t="s">
        <v>28</v>
      </c>
      <c r="G97" s="39"/>
      <c r="H97" s="39" t="s">
        <v>81</v>
      </c>
      <c r="I97" s="39"/>
      <c r="J97" s="54"/>
    </row>
    <row r="98" spans="1:10">
      <c r="A98" s="51"/>
      <c r="B98" s="42"/>
      <c r="C98" s="35" t="s">
        <v>82</v>
      </c>
      <c r="D98" s="36" t="s">
        <v>28</v>
      </c>
      <c r="E98" s="36" t="s">
        <v>28</v>
      </c>
      <c r="F98" s="36" t="s">
        <v>28</v>
      </c>
      <c r="G98" s="39"/>
      <c r="H98" s="39" t="s">
        <v>83</v>
      </c>
      <c r="I98" s="39"/>
      <c r="J98" s="54"/>
    </row>
    <row r="99" spans="1:10">
      <c r="A99" s="51"/>
      <c r="B99" s="42"/>
      <c r="C99" s="35" t="s">
        <v>84</v>
      </c>
      <c r="D99" s="36" t="s">
        <v>37</v>
      </c>
      <c r="E99" s="36" t="s">
        <v>36</v>
      </c>
      <c r="F99" s="36" t="s">
        <v>28</v>
      </c>
      <c r="G99" s="39"/>
      <c r="H99" s="39" t="s">
        <v>85</v>
      </c>
      <c r="I99" s="39"/>
      <c r="J99" s="54" t="s">
        <v>86</v>
      </c>
    </row>
    <row r="100" spans="1:10">
      <c r="A100" s="51"/>
      <c r="B100" s="43"/>
      <c r="C100" s="35"/>
      <c r="D100" s="36"/>
      <c r="E100" s="36"/>
      <c r="F100" s="36"/>
      <c r="G100" s="39"/>
      <c r="H100" s="39"/>
      <c r="I100" s="39"/>
      <c r="J100" s="54"/>
    </row>
    <row r="101" spans="1:10" ht="22.5">
      <c r="A101" s="51"/>
      <c r="B101" s="41" t="s">
        <v>87</v>
      </c>
      <c r="C101" s="35" t="s">
        <v>88</v>
      </c>
      <c r="D101" s="36" t="s">
        <v>28</v>
      </c>
      <c r="E101" s="36" t="s">
        <v>28</v>
      </c>
      <c r="F101" s="36" t="s">
        <v>36</v>
      </c>
      <c r="G101" s="39"/>
      <c r="H101" s="39" t="s">
        <v>89</v>
      </c>
      <c r="I101" s="39"/>
      <c r="J101" s="54"/>
    </row>
    <row r="102" spans="1:10">
      <c r="A102" s="51"/>
      <c r="B102" s="42"/>
      <c r="C102" s="35" t="s">
        <v>90</v>
      </c>
      <c r="D102" s="36" t="s">
        <v>28</v>
      </c>
      <c r="E102" s="36" t="s">
        <v>28</v>
      </c>
      <c r="F102" s="36"/>
      <c r="G102" s="39"/>
      <c r="H102" s="39"/>
      <c r="I102" s="39"/>
      <c r="J102" s="54"/>
    </row>
    <row r="103" spans="1:10">
      <c r="A103" s="51"/>
      <c r="B103" s="42"/>
      <c r="C103" s="35" t="s">
        <v>91</v>
      </c>
      <c r="D103" s="36" t="s">
        <v>28</v>
      </c>
      <c r="E103" s="36" t="s">
        <v>28</v>
      </c>
      <c r="F103" s="36"/>
      <c r="G103" s="39"/>
      <c r="H103" s="39"/>
      <c r="I103" s="39"/>
      <c r="J103" s="54"/>
    </row>
    <row r="104" spans="1:10">
      <c r="A104" s="51"/>
      <c r="B104" s="42"/>
      <c r="C104" s="35" t="s">
        <v>92</v>
      </c>
      <c r="D104" s="36"/>
      <c r="E104" s="36"/>
      <c r="F104" s="36"/>
      <c r="G104" s="39"/>
      <c r="H104" s="39"/>
      <c r="I104" s="39"/>
      <c r="J104" s="54"/>
    </row>
    <row r="105" spans="1:10">
      <c r="A105" s="51"/>
      <c r="B105" s="43"/>
      <c r="C105" s="35"/>
      <c r="D105" s="36"/>
      <c r="E105" s="36"/>
      <c r="F105" s="36"/>
      <c r="G105" s="39"/>
      <c r="H105" s="39"/>
      <c r="I105" s="39"/>
      <c r="J105" s="54"/>
    </row>
    <row r="106" spans="1:10">
      <c r="A106" s="51"/>
      <c r="B106" s="41" t="s">
        <v>93</v>
      </c>
      <c r="C106" s="35" t="s">
        <v>94</v>
      </c>
      <c r="D106" s="36" t="s">
        <v>28</v>
      </c>
      <c r="E106" s="36" t="s">
        <v>28</v>
      </c>
      <c r="F106" s="36" t="s">
        <v>28</v>
      </c>
      <c r="G106" s="39"/>
      <c r="H106" s="39"/>
      <c r="I106" s="39"/>
      <c r="J106" s="54" t="s">
        <v>95</v>
      </c>
    </row>
    <row r="107" spans="1:10">
      <c r="A107" s="51"/>
      <c r="B107" s="43"/>
      <c r="C107" s="35"/>
      <c r="D107" s="36"/>
      <c r="E107" s="36"/>
      <c r="F107" s="36"/>
      <c r="G107" s="39"/>
      <c r="H107" s="39"/>
      <c r="I107" s="39"/>
      <c r="J107" s="54"/>
    </row>
    <row r="108" spans="1:10">
      <c r="A108" s="51"/>
      <c r="B108" s="41" t="s">
        <v>96</v>
      </c>
      <c r="C108" s="35" t="s">
        <v>97</v>
      </c>
      <c r="D108" s="36" t="s">
        <v>36</v>
      </c>
      <c r="E108" s="36" t="s">
        <v>28</v>
      </c>
      <c r="F108" s="36" t="s">
        <v>36</v>
      </c>
      <c r="G108" s="39"/>
      <c r="H108" s="39" t="s">
        <v>98</v>
      </c>
      <c r="I108" s="39"/>
      <c r="J108" s="54" t="s">
        <v>99</v>
      </c>
    </row>
    <row r="109" spans="1:10">
      <c r="A109" s="51"/>
      <c r="B109" s="43"/>
      <c r="C109" s="35"/>
      <c r="D109" s="36"/>
      <c r="E109" s="36"/>
      <c r="F109" s="36"/>
      <c r="G109" s="39"/>
      <c r="H109" s="39"/>
      <c r="I109" s="39"/>
      <c r="J109" s="54"/>
    </row>
    <row r="110" spans="1:10">
      <c r="A110" s="51"/>
      <c r="B110" s="55" t="s">
        <v>100</v>
      </c>
      <c r="C110" s="56"/>
      <c r="D110" s="57"/>
      <c r="E110" s="57"/>
      <c r="F110" s="57"/>
      <c r="G110" s="57"/>
      <c r="H110" s="57"/>
      <c r="I110" s="57"/>
      <c r="J110" s="48"/>
    </row>
    <row r="111" spans="1:10">
      <c r="B111" s="49"/>
      <c r="C111" s="11"/>
      <c r="D111" s="11"/>
      <c r="E111" s="44"/>
      <c r="F111" s="44"/>
      <c r="G111" s="44"/>
      <c r="H111" s="44"/>
      <c r="I111" s="44"/>
      <c r="J111" s="44"/>
    </row>
    <row r="112" spans="1:10">
      <c r="A112" s="58"/>
      <c r="B112" s="59"/>
      <c r="C112" s="59"/>
      <c r="D112" s="59"/>
      <c r="E112" s="59"/>
      <c r="F112" s="59"/>
      <c r="G112" s="59"/>
      <c r="H112" s="59"/>
      <c r="I112" s="59"/>
      <c r="J112" s="59"/>
    </row>
    <row r="113" spans="1:10" ht="27" customHeight="1">
      <c r="A113" s="60" t="s">
        <v>101</v>
      </c>
    </row>
    <row r="115" spans="1:10" ht="24" customHeight="1">
      <c r="A115" s="61" t="s">
        <v>613</v>
      </c>
      <c r="B115" s="62"/>
    </row>
    <row r="116" spans="1:10">
      <c r="A116"/>
      <c r="B116" s="12" t="s">
        <v>102</v>
      </c>
    </row>
    <row r="117" spans="1:10">
      <c r="B117" s="13" t="s">
        <v>103</v>
      </c>
      <c r="C117" s="14"/>
      <c r="D117" s="14"/>
      <c r="E117" s="14"/>
      <c r="F117" s="16"/>
      <c r="G117" s="16"/>
      <c r="H117" s="16"/>
      <c r="I117" s="16"/>
      <c r="J117" s="48"/>
    </row>
    <row r="118" spans="1:10">
      <c r="B118" s="19" t="s">
        <v>16</v>
      </c>
      <c r="C118" s="20"/>
      <c r="D118" s="21"/>
      <c r="E118" s="22" t="s">
        <v>17</v>
      </c>
      <c r="F118" s="23"/>
      <c r="G118" s="24"/>
      <c r="H118" s="25" t="s">
        <v>18</v>
      </c>
      <c r="I118" s="26"/>
      <c r="J118" s="27"/>
    </row>
    <row r="119" spans="1:10">
      <c r="B119" s="28"/>
      <c r="C119" s="29"/>
      <c r="D119" s="30" t="s">
        <v>19</v>
      </c>
      <c r="E119" s="31" t="s">
        <v>20</v>
      </c>
      <c r="F119" s="32" t="s">
        <v>21</v>
      </c>
      <c r="G119" s="33" t="s">
        <v>22</v>
      </c>
      <c r="H119" s="32" t="s">
        <v>24</v>
      </c>
      <c r="I119" s="32" t="s">
        <v>25</v>
      </c>
      <c r="J119" s="34"/>
    </row>
    <row r="120" spans="1:10">
      <c r="B120" s="35" t="s">
        <v>104</v>
      </c>
      <c r="C120" s="35"/>
      <c r="D120" s="36" t="s">
        <v>28</v>
      </c>
      <c r="E120" s="36" t="s">
        <v>28</v>
      </c>
      <c r="F120" s="36" t="s">
        <v>28</v>
      </c>
      <c r="G120" s="39"/>
      <c r="H120" s="39"/>
      <c r="I120" s="39"/>
      <c r="J120" s="39" t="s">
        <v>105</v>
      </c>
    </row>
    <row r="121" spans="1:10">
      <c r="B121" s="35" t="s">
        <v>106</v>
      </c>
      <c r="C121" s="35"/>
      <c r="D121" s="36" t="s">
        <v>28</v>
      </c>
      <c r="E121" s="36" t="s">
        <v>28</v>
      </c>
      <c r="F121" s="36" t="s">
        <v>28</v>
      </c>
      <c r="G121" s="39"/>
      <c r="H121" s="39"/>
      <c r="I121" s="39"/>
      <c r="J121" s="39" t="s">
        <v>105</v>
      </c>
    </row>
    <row r="122" spans="1:10">
      <c r="B122" s="35" t="s">
        <v>107</v>
      </c>
      <c r="C122" s="35"/>
      <c r="D122" s="36" t="s">
        <v>28</v>
      </c>
      <c r="E122" s="36" t="s">
        <v>28</v>
      </c>
      <c r="F122" s="36" t="s">
        <v>28</v>
      </c>
      <c r="G122" s="39"/>
      <c r="H122" s="39"/>
      <c r="I122" s="39"/>
      <c r="J122" s="39" t="s">
        <v>105</v>
      </c>
    </row>
    <row r="123" spans="1:10">
      <c r="B123" s="35" t="s">
        <v>33</v>
      </c>
      <c r="C123" s="35"/>
      <c r="D123" s="36" t="s">
        <v>28</v>
      </c>
      <c r="E123" s="36" t="s">
        <v>28</v>
      </c>
      <c r="F123" s="36" t="s">
        <v>28</v>
      </c>
      <c r="G123" s="39"/>
      <c r="H123" s="39"/>
      <c r="I123" s="39"/>
      <c r="J123" s="39" t="s">
        <v>105</v>
      </c>
    </row>
    <row r="124" spans="1:10">
      <c r="B124" s="41" t="s">
        <v>108</v>
      </c>
      <c r="C124" s="35" t="s">
        <v>109</v>
      </c>
      <c r="D124" s="36" t="s">
        <v>28</v>
      </c>
      <c r="E124" s="36" t="s">
        <v>28</v>
      </c>
      <c r="F124" s="36" t="s">
        <v>28</v>
      </c>
      <c r="G124" s="39"/>
      <c r="H124" s="39"/>
      <c r="I124" s="39"/>
      <c r="J124" s="39" t="s">
        <v>105</v>
      </c>
    </row>
    <row r="125" spans="1:10">
      <c r="B125" s="43"/>
      <c r="C125" s="35" t="s">
        <v>110</v>
      </c>
      <c r="D125" s="36" t="s">
        <v>36</v>
      </c>
      <c r="E125" s="36" t="s">
        <v>28</v>
      </c>
      <c r="F125" s="36" t="s">
        <v>28</v>
      </c>
      <c r="G125" s="39"/>
      <c r="H125" s="39"/>
      <c r="I125" s="39"/>
      <c r="J125" s="39" t="s">
        <v>111</v>
      </c>
    </row>
    <row r="126" spans="1:10">
      <c r="B126" s="35" t="s">
        <v>112</v>
      </c>
      <c r="C126" s="35" t="s">
        <v>113</v>
      </c>
      <c r="D126" s="36"/>
      <c r="E126" s="36"/>
      <c r="F126" s="36"/>
      <c r="G126" s="39"/>
      <c r="H126" s="39"/>
      <c r="I126" s="39"/>
      <c r="J126" s="39" t="s">
        <v>114</v>
      </c>
    </row>
    <row r="127" spans="1:10">
      <c r="B127" s="35" t="s">
        <v>115</v>
      </c>
      <c r="C127" s="35"/>
      <c r="D127" s="36"/>
      <c r="E127" s="36"/>
      <c r="F127" s="36"/>
      <c r="G127" s="39"/>
      <c r="H127" s="39"/>
      <c r="I127" s="39"/>
      <c r="J127" s="39" t="s">
        <v>116</v>
      </c>
    </row>
    <row r="128" spans="1:10">
      <c r="B128" s="63" t="s">
        <v>117</v>
      </c>
      <c r="C128" s="64" t="s">
        <v>118</v>
      </c>
      <c r="D128" s="65" t="s">
        <v>28</v>
      </c>
      <c r="E128" s="65" t="s">
        <v>28</v>
      </c>
      <c r="F128" s="65" t="s">
        <v>37</v>
      </c>
      <c r="G128" s="66"/>
      <c r="H128" s="66"/>
      <c r="I128" s="66"/>
      <c r="J128" s="66" t="s">
        <v>119</v>
      </c>
    </row>
    <row r="129" spans="1:10">
      <c r="B129" s="67"/>
      <c r="C129" s="68"/>
      <c r="D129" s="69"/>
      <c r="E129" s="70"/>
      <c r="F129" s="70"/>
      <c r="G129" s="39"/>
      <c r="H129" s="39"/>
      <c r="I129" s="39"/>
      <c r="J129" s="71"/>
    </row>
    <row r="130" spans="1:10" ht="25.5" customHeight="1">
      <c r="B130" s="72" t="s">
        <v>120</v>
      </c>
      <c r="C130" s="14"/>
      <c r="D130" s="16"/>
      <c r="E130" s="16"/>
      <c r="F130" s="16"/>
      <c r="G130" s="16"/>
      <c r="H130" s="16"/>
      <c r="I130" s="16"/>
      <c r="J130" s="14"/>
    </row>
    <row r="131" spans="1:10">
      <c r="B131" s="35" t="s">
        <v>121</v>
      </c>
      <c r="C131" s="35" t="s">
        <v>122</v>
      </c>
      <c r="D131" s="36" t="s">
        <v>28</v>
      </c>
      <c r="E131" s="36" t="s">
        <v>28</v>
      </c>
      <c r="F131" s="36" t="s">
        <v>28</v>
      </c>
      <c r="G131" s="39"/>
      <c r="H131" s="39" t="s">
        <v>52</v>
      </c>
      <c r="I131" s="39"/>
      <c r="J131" s="39" t="s">
        <v>123</v>
      </c>
    </row>
    <row r="132" spans="1:10">
      <c r="B132" s="35"/>
      <c r="C132" s="35"/>
      <c r="D132" s="36"/>
      <c r="E132" s="36"/>
      <c r="F132" s="36"/>
      <c r="G132" s="39"/>
      <c r="H132" s="39"/>
      <c r="I132" s="39"/>
      <c r="J132" s="39"/>
    </row>
    <row r="133" spans="1:10" ht="27" customHeight="1">
      <c r="B133" s="73" t="s">
        <v>124</v>
      </c>
      <c r="C133" s="14"/>
      <c r="D133" s="16"/>
      <c r="E133" s="16"/>
      <c r="F133" s="16"/>
      <c r="G133" s="16"/>
      <c r="H133" s="16"/>
      <c r="I133" s="16"/>
      <c r="J133" s="48"/>
    </row>
    <row r="134" spans="1:10">
      <c r="B134" s="35" t="s">
        <v>125</v>
      </c>
      <c r="C134" s="35" t="s">
        <v>126</v>
      </c>
      <c r="D134" s="36" t="s">
        <v>28</v>
      </c>
      <c r="E134" s="36" t="s">
        <v>28</v>
      </c>
      <c r="F134" s="36" t="s">
        <v>28</v>
      </c>
      <c r="G134" s="74"/>
      <c r="H134" s="74"/>
      <c r="I134" s="74"/>
      <c r="J134" s="53" t="s">
        <v>105</v>
      </c>
    </row>
    <row r="135" spans="1:10" ht="22.5">
      <c r="B135" s="35" t="s">
        <v>84</v>
      </c>
      <c r="C135" s="35" t="s">
        <v>127</v>
      </c>
      <c r="D135" s="36" t="s">
        <v>36</v>
      </c>
      <c r="E135" s="36" t="s">
        <v>28</v>
      </c>
      <c r="F135" s="36" t="s">
        <v>28</v>
      </c>
      <c r="G135" s="74"/>
      <c r="H135" s="74"/>
      <c r="I135" s="74"/>
      <c r="J135" s="53" t="s">
        <v>128</v>
      </c>
    </row>
    <row r="136" spans="1:10">
      <c r="B136" s="35" t="s">
        <v>129</v>
      </c>
      <c r="C136" s="35" t="s">
        <v>130</v>
      </c>
      <c r="D136" s="36" t="s">
        <v>36</v>
      </c>
      <c r="E136" s="36" t="s">
        <v>37</v>
      </c>
      <c r="F136" s="36" t="s">
        <v>37</v>
      </c>
      <c r="G136" s="74"/>
      <c r="H136" s="74"/>
      <c r="I136" s="74"/>
      <c r="J136" s="53" t="s">
        <v>131</v>
      </c>
    </row>
    <row r="137" spans="1:10">
      <c r="B137" s="35" t="s">
        <v>132</v>
      </c>
      <c r="C137" s="35" t="s">
        <v>133</v>
      </c>
      <c r="D137" s="36" t="s">
        <v>28</v>
      </c>
      <c r="E137" s="36" t="s">
        <v>28</v>
      </c>
      <c r="F137" s="36" t="s">
        <v>28</v>
      </c>
      <c r="G137" s="74"/>
      <c r="H137" s="74"/>
      <c r="I137" s="74"/>
      <c r="J137" s="53"/>
    </row>
    <row r="138" spans="1:10">
      <c r="B138" s="35" t="s">
        <v>134</v>
      </c>
      <c r="C138" s="35" t="s">
        <v>135</v>
      </c>
      <c r="D138" s="36"/>
      <c r="E138" s="36"/>
      <c r="F138" s="36"/>
      <c r="G138" s="74"/>
      <c r="H138" s="74"/>
      <c r="I138" s="74"/>
      <c r="J138" s="53"/>
    </row>
    <row r="139" spans="1:10">
      <c r="B139" s="35"/>
      <c r="C139" s="35"/>
      <c r="D139" s="36"/>
      <c r="E139" s="36"/>
      <c r="F139" s="36"/>
      <c r="G139" s="74"/>
      <c r="H139" s="74"/>
      <c r="I139" s="74"/>
      <c r="J139" s="53"/>
    </row>
    <row r="140" spans="1:10">
      <c r="A140" s="62"/>
    </row>
    <row r="141" spans="1:10">
      <c r="B141" s="12" t="s">
        <v>136</v>
      </c>
    </row>
    <row r="142" spans="1:10">
      <c r="B142" s="13" t="s">
        <v>137</v>
      </c>
      <c r="C142" s="14"/>
      <c r="D142" s="14"/>
      <c r="E142" s="14"/>
      <c r="F142" s="16"/>
      <c r="G142" s="16"/>
      <c r="H142" s="16"/>
      <c r="I142" s="16"/>
      <c r="J142" s="48"/>
    </row>
    <row r="143" spans="1:10">
      <c r="B143" s="19" t="s">
        <v>16</v>
      </c>
      <c r="C143" s="20"/>
      <c r="D143" s="21"/>
      <c r="E143" s="22" t="s">
        <v>17</v>
      </c>
      <c r="F143" s="23"/>
      <c r="G143" s="24"/>
      <c r="H143" s="25" t="s">
        <v>18</v>
      </c>
      <c r="I143" s="26"/>
      <c r="J143" s="27"/>
    </row>
    <row r="144" spans="1:10">
      <c r="B144" s="28"/>
      <c r="C144" s="29"/>
      <c r="D144" s="30" t="s">
        <v>19</v>
      </c>
      <c r="E144" s="31" t="s">
        <v>20</v>
      </c>
      <c r="F144" s="32" t="s">
        <v>21</v>
      </c>
      <c r="G144" s="33" t="s">
        <v>22</v>
      </c>
      <c r="H144" s="32" t="s">
        <v>24</v>
      </c>
      <c r="I144" s="32" t="s">
        <v>25</v>
      </c>
      <c r="J144" s="34"/>
    </row>
    <row r="145" spans="1:10">
      <c r="B145" s="41" t="s">
        <v>138</v>
      </c>
      <c r="C145" s="35" t="s">
        <v>139</v>
      </c>
      <c r="D145" s="36" t="s">
        <v>140</v>
      </c>
      <c r="E145" s="36" t="s">
        <v>28</v>
      </c>
      <c r="F145" s="36" t="s">
        <v>28</v>
      </c>
      <c r="G145" s="39"/>
      <c r="H145" s="39"/>
      <c r="I145" s="39"/>
      <c r="J145" s="39"/>
    </row>
    <row r="146" spans="1:10">
      <c r="B146" s="42"/>
      <c r="C146" s="35" t="s">
        <v>141</v>
      </c>
      <c r="D146" s="36" t="s">
        <v>37</v>
      </c>
      <c r="E146" s="36" t="s">
        <v>36</v>
      </c>
      <c r="F146" s="36" t="s">
        <v>28</v>
      </c>
      <c r="G146" s="39"/>
      <c r="H146" s="39"/>
      <c r="I146" s="39"/>
      <c r="J146" s="39"/>
    </row>
    <row r="147" spans="1:10">
      <c r="B147" s="43"/>
      <c r="C147" s="35" t="s">
        <v>142</v>
      </c>
      <c r="D147" s="36" t="s">
        <v>28</v>
      </c>
      <c r="E147" s="36" t="s">
        <v>28</v>
      </c>
      <c r="F147" s="36" t="s">
        <v>28</v>
      </c>
      <c r="G147" s="39"/>
      <c r="H147" s="39"/>
      <c r="I147" s="39"/>
      <c r="J147" s="39"/>
    </row>
    <row r="148" spans="1:10">
      <c r="B148" s="35" t="s">
        <v>143</v>
      </c>
      <c r="C148" s="35"/>
      <c r="D148" s="36"/>
      <c r="E148" s="36"/>
      <c r="F148" s="36"/>
      <c r="G148" s="39"/>
      <c r="H148" s="39"/>
      <c r="I148" s="39"/>
      <c r="J148" s="39"/>
    </row>
    <row r="149" spans="1:10">
      <c r="B149" s="35" t="s">
        <v>144</v>
      </c>
      <c r="C149" s="35"/>
      <c r="D149" s="36"/>
      <c r="E149" s="36"/>
      <c r="F149" s="36"/>
      <c r="G149" s="39"/>
      <c r="H149" s="39"/>
      <c r="I149" s="39"/>
      <c r="J149" s="39"/>
    </row>
    <row r="150" spans="1:10">
      <c r="B150" s="35"/>
      <c r="C150" s="35"/>
      <c r="D150" s="36"/>
      <c r="E150" s="36"/>
      <c r="F150" s="36"/>
      <c r="G150" s="39"/>
      <c r="H150" s="39"/>
      <c r="I150" s="39"/>
      <c r="J150" s="39"/>
    </row>
    <row r="151" spans="1:10">
      <c r="B151" s="75" t="s">
        <v>614</v>
      </c>
      <c r="C151" s="14"/>
      <c r="D151" s="16"/>
      <c r="E151" s="16"/>
      <c r="F151" s="16"/>
      <c r="G151" s="16"/>
      <c r="H151" s="16"/>
      <c r="I151" s="16"/>
      <c r="J151" s="48"/>
    </row>
    <row r="152" spans="1:10">
      <c r="B152" s="35" t="s">
        <v>615</v>
      </c>
      <c r="C152" s="35"/>
      <c r="D152" s="36" t="s">
        <v>617</v>
      </c>
      <c r="E152" s="36" t="s">
        <v>617</v>
      </c>
      <c r="F152" s="36" t="s">
        <v>617</v>
      </c>
      <c r="G152" s="36"/>
      <c r="H152" s="36"/>
      <c r="I152" s="36"/>
      <c r="J152" s="48"/>
    </row>
    <row r="153" spans="1:10">
      <c r="B153" s="35" t="s">
        <v>616</v>
      </c>
      <c r="C153" s="35"/>
      <c r="D153" s="36" t="s">
        <v>617</v>
      </c>
      <c r="E153" s="36" t="s">
        <v>617</v>
      </c>
      <c r="F153" s="36" t="s">
        <v>617</v>
      </c>
      <c r="G153" s="36"/>
      <c r="H153" s="36"/>
      <c r="I153" s="36"/>
      <c r="J153" s="48"/>
    </row>
    <row r="154" spans="1:10">
      <c r="B154" s="35" t="s">
        <v>145</v>
      </c>
      <c r="C154" s="35"/>
      <c r="D154" s="36"/>
      <c r="E154" s="36"/>
      <c r="F154" s="36"/>
      <c r="G154" s="39"/>
      <c r="H154" s="39"/>
      <c r="I154" s="39"/>
      <c r="J154" s="39"/>
    </row>
    <row r="155" spans="1:10">
      <c r="B155" s="35" t="s">
        <v>146</v>
      </c>
      <c r="C155" s="35"/>
      <c r="D155" s="36"/>
      <c r="E155" s="36"/>
      <c r="F155" s="36"/>
      <c r="G155" s="39"/>
      <c r="H155" s="39"/>
      <c r="I155" s="39"/>
      <c r="J155" s="39"/>
    </row>
    <row r="156" spans="1:10">
      <c r="B156" s="35"/>
      <c r="C156" s="35"/>
      <c r="D156" s="36"/>
      <c r="E156" s="36"/>
      <c r="F156" s="36"/>
      <c r="G156" s="39"/>
      <c r="H156" s="39"/>
      <c r="I156" s="39"/>
      <c r="J156" s="39"/>
    </row>
    <row r="157" spans="1:10">
      <c r="A157" s="62"/>
    </row>
    <row r="158" spans="1:10">
      <c r="B158" s="12" t="s">
        <v>147</v>
      </c>
    </row>
    <row r="159" spans="1:10">
      <c r="B159" s="13" t="s">
        <v>148</v>
      </c>
      <c r="C159" s="14"/>
      <c r="D159" s="14"/>
      <c r="E159" s="14"/>
      <c r="F159" s="16"/>
      <c r="G159" s="16"/>
      <c r="H159" s="16"/>
      <c r="I159" s="16"/>
      <c r="J159" s="48"/>
    </row>
    <row r="160" spans="1:10">
      <c r="B160" s="19" t="s">
        <v>16</v>
      </c>
      <c r="C160" s="20"/>
      <c r="D160" s="21"/>
      <c r="E160" s="22" t="s">
        <v>17</v>
      </c>
      <c r="F160" s="23"/>
      <c r="G160" s="24"/>
      <c r="H160" s="25" t="s">
        <v>18</v>
      </c>
      <c r="I160" s="26"/>
      <c r="J160" s="27"/>
    </row>
    <row r="161" spans="1:10">
      <c r="B161" s="28"/>
      <c r="C161" s="29"/>
      <c r="D161" s="30" t="s">
        <v>19</v>
      </c>
      <c r="E161" s="31" t="s">
        <v>20</v>
      </c>
      <c r="F161" s="32" t="s">
        <v>21</v>
      </c>
      <c r="G161" s="33" t="s">
        <v>22</v>
      </c>
      <c r="H161" s="32" t="s">
        <v>24</v>
      </c>
      <c r="I161" s="32" t="s">
        <v>25</v>
      </c>
      <c r="J161" s="34"/>
    </row>
    <row r="162" spans="1:10">
      <c r="B162" s="35" t="s">
        <v>149</v>
      </c>
      <c r="C162" s="35" t="s">
        <v>150</v>
      </c>
      <c r="D162" s="36" t="s">
        <v>28</v>
      </c>
      <c r="E162" s="36" t="s">
        <v>28</v>
      </c>
      <c r="F162" s="36" t="s">
        <v>28</v>
      </c>
      <c r="G162" s="76"/>
      <c r="H162" s="76"/>
      <c r="I162" s="76"/>
      <c r="J162" s="76"/>
    </row>
    <row r="163" spans="1:10">
      <c r="B163" s="35" t="s">
        <v>151</v>
      </c>
      <c r="C163" s="35"/>
      <c r="D163" s="36" t="s">
        <v>28</v>
      </c>
      <c r="E163" s="36" t="s">
        <v>36</v>
      </c>
      <c r="F163" s="36" t="s">
        <v>36</v>
      </c>
      <c r="G163" s="76"/>
      <c r="H163" s="76"/>
      <c r="I163" s="76"/>
      <c r="J163" s="76"/>
    </row>
    <row r="164" spans="1:10">
      <c r="B164" s="35" t="s">
        <v>152</v>
      </c>
      <c r="C164" s="35"/>
      <c r="D164" s="36"/>
      <c r="E164" s="36"/>
      <c r="F164" s="36"/>
      <c r="G164" s="76"/>
      <c r="H164" s="76"/>
      <c r="I164" s="76"/>
      <c r="J164" s="76"/>
    </row>
    <row r="165" spans="1:10">
      <c r="B165" s="35"/>
      <c r="C165" s="35"/>
      <c r="D165" s="36"/>
      <c r="E165" s="36"/>
      <c r="F165" s="36"/>
      <c r="G165" s="76"/>
      <c r="H165" s="76"/>
      <c r="I165" s="76"/>
      <c r="J165" s="76"/>
    </row>
    <row r="166" spans="1:10">
      <c r="A166" s="62"/>
    </row>
    <row r="167" spans="1:10">
      <c r="B167" s="12" t="s">
        <v>153</v>
      </c>
    </row>
    <row r="168" spans="1:10">
      <c r="B168" s="13" t="s">
        <v>154</v>
      </c>
      <c r="C168" s="14"/>
      <c r="D168" s="14"/>
      <c r="E168" s="14"/>
      <c r="F168" s="16"/>
      <c r="G168" s="16"/>
      <c r="H168" s="16"/>
      <c r="I168" s="16"/>
      <c r="J168" s="48"/>
    </row>
    <row r="169" spans="1:10">
      <c r="B169" s="19" t="s">
        <v>16</v>
      </c>
      <c r="C169" s="20"/>
      <c r="D169" s="21"/>
      <c r="E169" s="22" t="s">
        <v>17</v>
      </c>
      <c r="F169" s="23"/>
      <c r="G169" s="24"/>
      <c r="H169" s="25" t="s">
        <v>18</v>
      </c>
      <c r="I169" s="26"/>
      <c r="J169" s="27"/>
    </row>
    <row r="170" spans="1:10">
      <c r="B170" s="28"/>
      <c r="C170" s="29"/>
      <c r="D170" s="30" t="s">
        <v>19</v>
      </c>
      <c r="E170" s="31" t="s">
        <v>20</v>
      </c>
      <c r="F170" s="32" t="s">
        <v>21</v>
      </c>
      <c r="G170" s="33" t="s">
        <v>22</v>
      </c>
      <c r="H170" s="32" t="s">
        <v>24</v>
      </c>
      <c r="I170" s="32" t="s">
        <v>25</v>
      </c>
      <c r="J170" s="34"/>
    </row>
    <row r="171" spans="1:10">
      <c r="B171" s="35" t="s">
        <v>97</v>
      </c>
      <c r="C171" s="35"/>
      <c r="D171" s="36" t="s">
        <v>28</v>
      </c>
      <c r="E171" s="36" t="s">
        <v>28</v>
      </c>
      <c r="F171" s="36" t="s">
        <v>28</v>
      </c>
      <c r="G171" s="39"/>
      <c r="H171" s="39"/>
      <c r="I171" s="39"/>
      <c r="J171" s="39"/>
    </row>
    <row r="172" spans="1:10">
      <c r="B172" s="35" t="s">
        <v>155</v>
      </c>
      <c r="C172" s="35"/>
      <c r="D172" s="36" t="s">
        <v>37</v>
      </c>
      <c r="E172" s="36" t="s">
        <v>36</v>
      </c>
      <c r="F172" s="36" t="s">
        <v>28</v>
      </c>
      <c r="G172" s="39"/>
      <c r="H172" s="39"/>
      <c r="I172" s="39"/>
      <c r="J172" s="39"/>
    </row>
    <row r="173" spans="1:10">
      <c r="B173" s="35" t="s">
        <v>156</v>
      </c>
      <c r="C173" s="35"/>
      <c r="D173" s="36"/>
      <c r="E173" s="36"/>
      <c r="F173" s="36"/>
      <c r="G173" s="39"/>
      <c r="H173" s="39"/>
      <c r="I173" s="39"/>
      <c r="J173" s="39"/>
    </row>
    <row r="174" spans="1:10">
      <c r="B174" s="35"/>
      <c r="C174" s="35"/>
      <c r="D174" s="36"/>
      <c r="E174" s="36"/>
      <c r="F174" s="36"/>
      <c r="G174" s="39"/>
      <c r="H174" s="39"/>
      <c r="I174" s="39"/>
      <c r="J174" s="39"/>
    </row>
    <row r="175" spans="1:10">
      <c r="B175" s="75" t="s">
        <v>157</v>
      </c>
      <c r="C175" s="14"/>
      <c r="D175" s="16"/>
      <c r="E175" s="16"/>
      <c r="F175" s="16"/>
      <c r="G175" s="16"/>
      <c r="H175" s="16"/>
      <c r="I175" s="16"/>
      <c r="J175" s="48"/>
    </row>
    <row r="176" spans="1:10">
      <c r="B176" s="44"/>
      <c r="C176" s="44"/>
      <c r="D176" s="11"/>
      <c r="E176" s="11"/>
      <c r="F176" s="11"/>
      <c r="G176" s="11"/>
      <c r="H176" s="11"/>
      <c r="I176" s="11"/>
      <c r="J176" s="44"/>
    </row>
    <row r="177" spans="2:10">
      <c r="B177" s="12" t="s">
        <v>158</v>
      </c>
      <c r="J177" s="44"/>
    </row>
    <row r="178" spans="2:10">
      <c r="B178" s="77" t="s">
        <v>154</v>
      </c>
      <c r="C178" s="14"/>
      <c r="D178" s="14"/>
      <c r="E178" s="14"/>
      <c r="F178" s="16"/>
      <c r="G178" s="16"/>
      <c r="H178" s="16"/>
      <c r="I178" s="16"/>
      <c r="J178" s="48"/>
    </row>
    <row r="179" spans="2:10">
      <c r="B179" s="19" t="s">
        <v>16</v>
      </c>
      <c r="C179" s="20"/>
      <c r="D179" s="21"/>
      <c r="E179" s="22" t="s">
        <v>17</v>
      </c>
      <c r="F179" s="23"/>
      <c r="G179" s="24"/>
      <c r="H179" s="25" t="s">
        <v>18</v>
      </c>
      <c r="I179" s="26"/>
      <c r="J179" s="27"/>
    </row>
    <row r="180" spans="2:10">
      <c r="B180" s="28"/>
      <c r="C180" s="29"/>
      <c r="D180" s="30" t="s">
        <v>19</v>
      </c>
      <c r="E180" s="31" t="s">
        <v>20</v>
      </c>
      <c r="F180" s="32" t="s">
        <v>21</v>
      </c>
      <c r="G180" s="33" t="s">
        <v>22</v>
      </c>
      <c r="H180" s="32" t="s">
        <v>24</v>
      </c>
      <c r="I180" s="32" t="s">
        <v>25</v>
      </c>
      <c r="J180" s="34"/>
    </row>
    <row r="181" spans="2:10">
      <c r="B181" s="35" t="s">
        <v>159</v>
      </c>
      <c r="C181" s="35" t="s">
        <v>160</v>
      </c>
      <c r="D181" s="36" t="s">
        <v>28</v>
      </c>
      <c r="E181" s="36" t="s">
        <v>28</v>
      </c>
      <c r="F181" s="36" t="s">
        <v>28</v>
      </c>
      <c r="G181" s="78"/>
      <c r="H181" s="78"/>
      <c r="I181" s="78"/>
      <c r="J181" s="78"/>
    </row>
    <row r="182" spans="2:10">
      <c r="B182" s="35"/>
      <c r="C182" s="35"/>
      <c r="D182" s="36"/>
      <c r="E182" s="36"/>
      <c r="F182" s="36"/>
      <c r="G182" s="78"/>
      <c r="H182" s="78"/>
      <c r="I182" s="78"/>
      <c r="J182" s="78"/>
    </row>
    <row r="183" spans="2:10">
      <c r="B183" s="75" t="s">
        <v>161</v>
      </c>
      <c r="C183" s="14"/>
      <c r="D183" s="16"/>
      <c r="E183" s="16"/>
      <c r="F183" s="16"/>
      <c r="G183" s="16"/>
      <c r="H183" s="16"/>
      <c r="I183" s="16"/>
      <c r="J183" s="48"/>
    </row>
    <row r="184" spans="2:10">
      <c r="B184" s="44"/>
      <c r="C184" s="44"/>
      <c r="D184" s="11"/>
      <c r="E184" s="11"/>
      <c r="F184" s="11"/>
      <c r="G184" s="11"/>
      <c r="H184" s="11"/>
      <c r="I184" s="11"/>
      <c r="J184" s="44"/>
    </row>
    <row r="185" spans="2:10">
      <c r="B185" s="52" t="s">
        <v>162</v>
      </c>
      <c r="J185" s="44"/>
    </row>
    <row r="186" spans="2:10">
      <c r="B186" s="13" t="s">
        <v>163</v>
      </c>
      <c r="C186" s="14"/>
      <c r="D186" s="14"/>
      <c r="E186" s="14"/>
      <c r="F186" s="16"/>
      <c r="G186" s="16"/>
      <c r="H186" s="16"/>
      <c r="I186" s="16"/>
      <c r="J186" s="48"/>
    </row>
    <row r="187" spans="2:10">
      <c r="B187" s="19" t="s">
        <v>16</v>
      </c>
      <c r="C187" s="20"/>
      <c r="D187" s="21"/>
      <c r="E187" s="22" t="s">
        <v>17</v>
      </c>
      <c r="F187" s="23"/>
      <c r="G187" s="24"/>
      <c r="H187" s="25" t="s">
        <v>18</v>
      </c>
      <c r="I187" s="26"/>
      <c r="J187" s="27"/>
    </row>
    <row r="188" spans="2:10">
      <c r="B188" s="28"/>
      <c r="C188" s="29"/>
      <c r="D188" s="30" t="s">
        <v>19</v>
      </c>
      <c r="E188" s="31" t="s">
        <v>20</v>
      </c>
      <c r="F188" s="32" t="s">
        <v>21</v>
      </c>
      <c r="G188" s="33" t="s">
        <v>22</v>
      </c>
      <c r="H188" s="32" t="s">
        <v>24</v>
      </c>
      <c r="I188" s="32" t="s">
        <v>25</v>
      </c>
      <c r="J188" s="34"/>
    </row>
    <row r="189" spans="2:10" ht="40.5">
      <c r="B189" s="54" t="s">
        <v>164</v>
      </c>
      <c r="C189" s="54" t="s">
        <v>165</v>
      </c>
      <c r="D189" s="79" t="s">
        <v>37</v>
      </c>
      <c r="E189" s="79" t="s">
        <v>36</v>
      </c>
      <c r="F189" s="79" t="s">
        <v>28</v>
      </c>
      <c r="G189" s="66"/>
      <c r="H189" s="66"/>
      <c r="I189" s="66"/>
      <c r="J189" s="66"/>
    </row>
    <row r="190" spans="2:10">
      <c r="B190" s="35" t="s">
        <v>166</v>
      </c>
      <c r="C190" s="35"/>
      <c r="D190" s="79" t="s">
        <v>167</v>
      </c>
      <c r="E190" s="65" t="s">
        <v>167</v>
      </c>
      <c r="F190" s="65" t="s">
        <v>167</v>
      </c>
      <c r="G190" s="66"/>
      <c r="H190" s="66"/>
      <c r="I190" s="66"/>
      <c r="J190" s="66"/>
    </row>
    <row r="191" spans="2:10">
      <c r="B191" s="35" t="s">
        <v>168</v>
      </c>
      <c r="C191" s="35" t="s">
        <v>169</v>
      </c>
      <c r="D191" s="79" t="s">
        <v>28</v>
      </c>
      <c r="E191" s="65" t="s">
        <v>28</v>
      </c>
      <c r="F191" s="65" t="s">
        <v>28</v>
      </c>
      <c r="G191" s="66"/>
      <c r="H191" s="66"/>
      <c r="I191" s="66"/>
      <c r="J191" s="66" t="s">
        <v>170</v>
      </c>
    </row>
    <row r="192" spans="2:10">
      <c r="B192" s="35" t="s">
        <v>171</v>
      </c>
      <c r="C192" s="35" t="s">
        <v>172</v>
      </c>
      <c r="D192" s="65" t="s">
        <v>28</v>
      </c>
      <c r="E192" s="65" t="s">
        <v>28</v>
      </c>
      <c r="F192" s="65" t="s">
        <v>28</v>
      </c>
      <c r="G192" s="66"/>
      <c r="H192" s="66"/>
      <c r="I192" s="66"/>
      <c r="J192" s="66" t="s">
        <v>173</v>
      </c>
    </row>
    <row r="193" spans="2:10">
      <c r="B193" s="35"/>
      <c r="C193" s="35" t="s">
        <v>174</v>
      </c>
      <c r="D193" s="65" t="s">
        <v>28</v>
      </c>
      <c r="E193" s="65" t="s">
        <v>28</v>
      </c>
      <c r="F193" s="65" t="s">
        <v>28</v>
      </c>
      <c r="G193" s="66"/>
      <c r="H193" s="66"/>
      <c r="I193" s="66"/>
      <c r="J193" s="66" t="s">
        <v>175</v>
      </c>
    </row>
    <row r="194" spans="2:10">
      <c r="B194" s="35"/>
      <c r="C194" s="35" t="s">
        <v>176</v>
      </c>
      <c r="D194" s="65" t="s">
        <v>36</v>
      </c>
      <c r="E194" s="65" t="s">
        <v>36</v>
      </c>
      <c r="F194" s="65" t="s">
        <v>28</v>
      </c>
      <c r="G194" s="66"/>
      <c r="H194" s="66"/>
      <c r="I194" s="66"/>
      <c r="J194" s="66" t="s">
        <v>177</v>
      </c>
    </row>
    <row r="195" spans="2:10" ht="27">
      <c r="B195" s="35"/>
      <c r="C195" s="54" t="s">
        <v>178</v>
      </c>
      <c r="D195" s="65" t="s">
        <v>37</v>
      </c>
      <c r="E195" s="65" t="s">
        <v>36</v>
      </c>
      <c r="F195" s="65" t="s">
        <v>28</v>
      </c>
      <c r="G195" s="66"/>
      <c r="H195" s="66"/>
      <c r="I195" s="66"/>
      <c r="J195" s="66"/>
    </row>
    <row r="196" spans="2:10">
      <c r="B196" s="35"/>
      <c r="C196" s="54"/>
      <c r="D196" s="36"/>
      <c r="E196" s="36"/>
      <c r="F196" s="36"/>
      <c r="G196" s="39"/>
      <c r="H196" s="39"/>
      <c r="I196" s="39"/>
      <c r="J196" s="39"/>
    </row>
    <row r="197" spans="2:10">
      <c r="B197" s="35"/>
      <c r="C197" s="54"/>
      <c r="D197" s="36"/>
      <c r="E197" s="36"/>
      <c r="F197" s="36"/>
      <c r="G197" s="39"/>
      <c r="H197" s="39"/>
      <c r="I197" s="39"/>
      <c r="J197" s="39"/>
    </row>
    <row r="198" spans="2:10">
      <c r="B198" s="35"/>
      <c r="C198" s="54"/>
      <c r="D198" s="36"/>
      <c r="E198" s="36"/>
      <c r="F198" s="36"/>
      <c r="G198" s="39"/>
      <c r="H198" s="39"/>
      <c r="I198" s="39"/>
      <c r="J198" s="39"/>
    </row>
    <row r="199" spans="2:10">
      <c r="B199" s="80" t="s">
        <v>179</v>
      </c>
      <c r="C199" s="14"/>
      <c r="D199" s="16"/>
      <c r="E199" s="16"/>
      <c r="F199" s="16"/>
      <c r="G199" s="81"/>
      <c r="H199" s="81"/>
      <c r="I199" s="81"/>
      <c r="J199" s="82"/>
    </row>
    <row r="200" spans="2:10">
      <c r="J200" s="44"/>
    </row>
    <row r="201" spans="2:10">
      <c r="B201" s="52" t="s">
        <v>180</v>
      </c>
      <c r="J201" s="44"/>
    </row>
    <row r="202" spans="2:10">
      <c r="B202" s="13" t="s">
        <v>181</v>
      </c>
      <c r="C202" s="14"/>
      <c r="D202" s="14"/>
      <c r="E202" s="14"/>
      <c r="F202" s="16"/>
      <c r="G202" s="16"/>
      <c r="H202" s="16"/>
      <c r="I202" s="16"/>
      <c r="J202" s="48"/>
    </row>
    <row r="203" spans="2:10">
      <c r="B203" s="19" t="s">
        <v>16</v>
      </c>
      <c r="C203" s="20"/>
      <c r="D203" s="21"/>
      <c r="E203" s="22" t="s">
        <v>17</v>
      </c>
      <c r="F203" s="23"/>
      <c r="G203" s="24"/>
      <c r="H203" s="25" t="s">
        <v>18</v>
      </c>
      <c r="I203" s="26"/>
      <c r="J203" s="27"/>
    </row>
    <row r="204" spans="2:10">
      <c r="B204" s="28"/>
      <c r="C204" s="29"/>
      <c r="D204" s="30" t="s">
        <v>19</v>
      </c>
      <c r="E204" s="31" t="s">
        <v>20</v>
      </c>
      <c r="F204" s="32" t="s">
        <v>21</v>
      </c>
      <c r="G204" s="33" t="s">
        <v>22</v>
      </c>
      <c r="H204" s="32" t="s">
        <v>24</v>
      </c>
      <c r="I204" s="32" t="s">
        <v>25</v>
      </c>
      <c r="J204" s="34"/>
    </row>
    <row r="205" spans="2:10">
      <c r="B205" s="35" t="s">
        <v>182</v>
      </c>
      <c r="C205" s="35" t="s">
        <v>183</v>
      </c>
      <c r="D205" s="36" t="s">
        <v>28</v>
      </c>
      <c r="E205" s="36" t="s">
        <v>28</v>
      </c>
      <c r="F205" s="36" t="s">
        <v>28</v>
      </c>
      <c r="G205" s="39"/>
      <c r="H205" s="39"/>
      <c r="I205" s="39"/>
      <c r="J205" s="39"/>
    </row>
    <row r="206" spans="2:10">
      <c r="B206" s="35" t="s">
        <v>184</v>
      </c>
      <c r="C206" s="35" t="s">
        <v>185</v>
      </c>
      <c r="D206" s="36" t="s">
        <v>36</v>
      </c>
      <c r="E206" s="36" t="s">
        <v>28</v>
      </c>
      <c r="F206" s="36"/>
      <c r="G206" s="39"/>
      <c r="H206" s="39"/>
      <c r="I206" s="39"/>
      <c r="J206" s="39"/>
    </row>
    <row r="207" spans="2:10">
      <c r="B207" s="35" t="s">
        <v>186</v>
      </c>
      <c r="C207" s="35" t="s">
        <v>187</v>
      </c>
      <c r="D207" s="36"/>
      <c r="E207" s="36"/>
      <c r="F207" s="36"/>
      <c r="G207" s="39"/>
      <c r="H207" s="39"/>
      <c r="I207" s="39"/>
      <c r="J207" s="39"/>
    </row>
    <row r="208" spans="2:10">
      <c r="B208" s="35" t="s">
        <v>188</v>
      </c>
      <c r="C208" s="35"/>
      <c r="D208" s="36"/>
      <c r="E208" s="36"/>
      <c r="F208" s="36"/>
      <c r="G208" s="39"/>
      <c r="H208" s="39"/>
      <c r="I208" s="39"/>
      <c r="J208" s="39"/>
    </row>
    <row r="209" spans="2:10">
      <c r="B209" s="35" t="s">
        <v>189</v>
      </c>
      <c r="C209" s="35"/>
      <c r="D209" s="36"/>
      <c r="E209" s="36"/>
      <c r="F209" s="36"/>
      <c r="G209" s="39"/>
      <c r="H209" s="39"/>
      <c r="I209" s="39"/>
      <c r="J209" s="39"/>
    </row>
    <row r="210" spans="2:10">
      <c r="B210" s="35" t="s">
        <v>190</v>
      </c>
      <c r="C210" s="35"/>
      <c r="D210" s="36"/>
      <c r="E210" s="36"/>
      <c r="F210" s="36"/>
      <c r="G210" s="39"/>
      <c r="H210" s="39"/>
      <c r="I210" s="39"/>
      <c r="J210" s="39"/>
    </row>
    <row r="211" spans="2:10">
      <c r="B211" s="35" t="s">
        <v>191</v>
      </c>
      <c r="C211" s="35" t="s">
        <v>192</v>
      </c>
      <c r="D211" s="36"/>
      <c r="E211" s="36"/>
      <c r="F211" s="36"/>
      <c r="G211" s="39"/>
      <c r="H211" s="39"/>
      <c r="I211" s="39"/>
      <c r="J211" s="39"/>
    </row>
    <row r="212" spans="2:10">
      <c r="B212" s="35" t="s">
        <v>193</v>
      </c>
      <c r="C212" s="35"/>
      <c r="D212" s="36"/>
      <c r="E212" s="36"/>
      <c r="F212" s="36"/>
      <c r="G212" s="39"/>
      <c r="H212" s="39"/>
      <c r="I212" s="39"/>
      <c r="J212" s="39"/>
    </row>
    <row r="213" spans="2:10">
      <c r="B213" s="35"/>
      <c r="C213" s="35"/>
      <c r="D213" s="36"/>
      <c r="E213" s="36"/>
      <c r="F213" s="36"/>
      <c r="G213" s="39"/>
      <c r="H213" s="39"/>
      <c r="I213" s="39"/>
      <c r="J213" s="39"/>
    </row>
    <row r="214" spans="2:10">
      <c r="J214" s="44"/>
    </row>
    <row r="215" spans="2:10">
      <c r="B215" s="12" t="s">
        <v>194</v>
      </c>
      <c r="J215" s="44"/>
    </row>
    <row r="216" spans="2:10">
      <c r="B216" s="13" t="s">
        <v>194</v>
      </c>
      <c r="C216" s="14"/>
      <c r="D216" s="14"/>
      <c r="E216" s="14"/>
      <c r="F216" s="16"/>
      <c r="G216" s="16"/>
      <c r="H216" s="16"/>
      <c r="I216" s="16"/>
      <c r="J216" s="48"/>
    </row>
    <row r="217" spans="2:10">
      <c r="B217" s="19" t="s">
        <v>16</v>
      </c>
      <c r="C217" s="20"/>
      <c r="D217" s="21"/>
      <c r="E217" s="22" t="s">
        <v>17</v>
      </c>
      <c r="F217" s="23"/>
      <c r="G217" s="24"/>
      <c r="H217" s="25" t="s">
        <v>18</v>
      </c>
      <c r="I217" s="26"/>
      <c r="J217" s="27"/>
    </row>
    <row r="218" spans="2:10">
      <c r="B218" s="28"/>
      <c r="C218" s="29"/>
      <c r="D218" s="30" t="s">
        <v>19</v>
      </c>
      <c r="E218" s="31" t="s">
        <v>20</v>
      </c>
      <c r="F218" s="32" t="s">
        <v>21</v>
      </c>
      <c r="G218" s="33" t="s">
        <v>22</v>
      </c>
      <c r="H218" s="32" t="s">
        <v>24</v>
      </c>
      <c r="I218" s="32" t="s">
        <v>25</v>
      </c>
      <c r="J218" s="34"/>
    </row>
    <row r="219" spans="2:10">
      <c r="B219" s="35" t="s">
        <v>195</v>
      </c>
      <c r="C219" s="35" t="s">
        <v>196</v>
      </c>
      <c r="D219" s="36" t="s">
        <v>28</v>
      </c>
      <c r="E219" s="36" t="s">
        <v>28</v>
      </c>
      <c r="F219" s="36" t="s">
        <v>28</v>
      </c>
      <c r="G219" s="39"/>
      <c r="H219" s="39"/>
      <c r="I219" s="39"/>
      <c r="J219" s="39" t="s">
        <v>29</v>
      </c>
    </row>
    <row r="220" spans="2:10">
      <c r="B220" s="35"/>
      <c r="C220" s="35"/>
      <c r="D220" s="36"/>
      <c r="E220" s="36"/>
      <c r="F220" s="36"/>
      <c r="G220" s="39"/>
      <c r="H220" s="39"/>
      <c r="I220" s="39"/>
      <c r="J220" s="39"/>
    </row>
    <row r="221" spans="2:10">
      <c r="J221" s="44"/>
    </row>
    <row r="222" spans="2:10">
      <c r="B222" s="12" t="s">
        <v>197</v>
      </c>
      <c r="J222" s="44"/>
    </row>
    <row r="223" spans="2:10">
      <c r="B223" s="83" t="s">
        <v>198</v>
      </c>
      <c r="C223" s="14"/>
      <c r="D223" s="14"/>
      <c r="E223" s="14"/>
      <c r="F223" s="16"/>
      <c r="G223" s="16"/>
      <c r="H223" s="16"/>
      <c r="I223" s="16"/>
      <c r="J223" s="48"/>
    </row>
    <row r="224" spans="2:10">
      <c r="B224" s="19" t="s">
        <v>16</v>
      </c>
      <c r="C224" s="20"/>
      <c r="D224" s="21"/>
      <c r="E224" s="22" t="s">
        <v>17</v>
      </c>
      <c r="F224" s="23"/>
      <c r="G224" s="24"/>
      <c r="H224" s="25" t="s">
        <v>18</v>
      </c>
      <c r="I224" s="26"/>
      <c r="J224" s="27"/>
    </row>
    <row r="225" spans="1:10">
      <c r="B225" s="28"/>
      <c r="C225" s="29"/>
      <c r="D225" s="30" t="s">
        <v>19</v>
      </c>
      <c r="E225" s="31" t="s">
        <v>20</v>
      </c>
      <c r="F225" s="32" t="s">
        <v>21</v>
      </c>
      <c r="G225" s="33" t="s">
        <v>22</v>
      </c>
      <c r="H225" s="32" t="s">
        <v>24</v>
      </c>
      <c r="I225" s="32" t="s">
        <v>25</v>
      </c>
      <c r="J225" s="34"/>
    </row>
    <row r="226" spans="1:10">
      <c r="B226" s="35" t="s">
        <v>199</v>
      </c>
      <c r="C226" s="35"/>
      <c r="D226" s="36" t="s">
        <v>28</v>
      </c>
      <c r="E226" s="36" t="s">
        <v>28</v>
      </c>
      <c r="F226" s="36" t="s">
        <v>28</v>
      </c>
      <c r="G226" s="39"/>
      <c r="H226" s="39"/>
      <c r="I226" s="39"/>
      <c r="J226" s="39" t="s">
        <v>29</v>
      </c>
    </row>
    <row r="227" spans="1:10" ht="22.5">
      <c r="B227" s="35" t="s">
        <v>200</v>
      </c>
      <c r="C227" s="35"/>
      <c r="D227" s="36" t="s">
        <v>28</v>
      </c>
      <c r="E227" s="36" t="s">
        <v>28</v>
      </c>
      <c r="F227" s="36" t="s">
        <v>28</v>
      </c>
      <c r="G227" s="39"/>
      <c r="H227" s="39"/>
      <c r="I227" s="39" t="s">
        <v>201</v>
      </c>
      <c r="J227" s="39" t="s">
        <v>29</v>
      </c>
    </row>
    <row r="228" spans="1:10">
      <c r="B228" s="35"/>
      <c r="C228" s="35"/>
      <c r="D228" s="36"/>
      <c r="E228" s="36"/>
      <c r="F228" s="36"/>
      <c r="G228" s="39"/>
      <c r="H228" s="39"/>
      <c r="I228" s="39"/>
      <c r="J228" s="39"/>
    </row>
    <row r="229" spans="1:10">
      <c r="A229" s="58"/>
      <c r="B229" s="59"/>
      <c r="C229" s="59"/>
      <c r="D229" s="58"/>
      <c r="E229" s="58"/>
      <c r="F229" s="58"/>
      <c r="G229" s="58"/>
      <c r="H229" s="58"/>
      <c r="I229" s="58"/>
      <c r="J229" s="59"/>
    </row>
    <row r="230" spans="1:10">
      <c r="A230" s="11"/>
      <c r="B230" s="44"/>
      <c r="C230" s="44"/>
      <c r="D230" s="11"/>
      <c r="E230" s="11"/>
      <c r="F230" s="11"/>
      <c r="G230" s="11"/>
      <c r="H230" s="11"/>
      <c r="I230" s="11"/>
      <c r="J230" s="44"/>
    </row>
    <row r="231" spans="1:10">
      <c r="A231" s="11"/>
      <c r="B231" s="44"/>
      <c r="C231" s="44"/>
      <c r="D231" s="11"/>
      <c r="E231" s="11"/>
      <c r="F231" s="11"/>
      <c r="G231" s="11"/>
      <c r="H231" s="11"/>
      <c r="I231" s="11"/>
      <c r="J231" s="44"/>
    </row>
    <row r="232" spans="1:10">
      <c r="A232" s="11"/>
      <c r="B232" s="44"/>
      <c r="C232" s="44"/>
      <c r="D232" s="11"/>
      <c r="E232" s="11"/>
      <c r="F232" s="11"/>
      <c r="G232" s="11"/>
      <c r="H232" s="11"/>
      <c r="I232" s="11"/>
      <c r="J232" s="44"/>
    </row>
    <row r="233" spans="1:10">
      <c r="A233" s="11"/>
      <c r="B233" s="44"/>
      <c r="C233" s="44"/>
      <c r="D233" s="11"/>
      <c r="E233" s="11"/>
      <c r="F233" s="11"/>
      <c r="G233" s="11"/>
      <c r="H233" s="11"/>
      <c r="I233" s="11"/>
      <c r="J233" s="44"/>
    </row>
    <row r="234" spans="1:10">
      <c r="A234" s="11"/>
      <c r="B234" s="44"/>
      <c r="C234" s="44"/>
      <c r="D234" s="11"/>
      <c r="E234" s="11"/>
      <c r="F234" s="11"/>
      <c r="G234" s="11"/>
      <c r="H234" s="11"/>
      <c r="I234" s="11"/>
      <c r="J234" s="44"/>
    </row>
    <row r="235" spans="1:10">
      <c r="A235" s="11"/>
      <c r="B235" s="44"/>
      <c r="C235" s="44"/>
      <c r="D235" s="11"/>
      <c r="E235" s="11"/>
      <c r="F235" s="11"/>
      <c r="G235" s="11"/>
      <c r="H235" s="11"/>
      <c r="I235" s="11"/>
      <c r="J235" s="44"/>
    </row>
    <row r="236" spans="1:10">
      <c r="A236" s="11"/>
      <c r="B236" s="44"/>
      <c r="C236" s="44"/>
      <c r="D236" s="11"/>
      <c r="E236" s="11"/>
      <c r="F236" s="11"/>
      <c r="G236" s="11"/>
      <c r="H236" s="11"/>
      <c r="I236" s="11"/>
      <c r="J236" s="44"/>
    </row>
    <row r="237" spans="1:10">
      <c r="A237" s="11"/>
      <c r="B237" s="44"/>
      <c r="C237" s="44"/>
      <c r="D237" s="11"/>
      <c r="E237" s="11"/>
      <c r="F237" s="11"/>
      <c r="G237" s="11"/>
      <c r="H237" s="11"/>
      <c r="I237" s="11"/>
      <c r="J237" s="44"/>
    </row>
    <row r="238" spans="1:10">
      <c r="A238" s="11"/>
      <c r="B238" s="44"/>
      <c r="C238" s="44"/>
      <c r="D238" s="11"/>
      <c r="E238" s="11"/>
      <c r="F238" s="11"/>
      <c r="G238" s="11"/>
      <c r="H238" s="11"/>
      <c r="I238" s="11"/>
      <c r="J238" s="44"/>
    </row>
    <row r="239" spans="1:10">
      <c r="A239" s="11"/>
      <c r="B239" s="44"/>
      <c r="C239" s="44"/>
      <c r="D239" s="11"/>
      <c r="E239" s="11"/>
      <c r="F239" s="11"/>
      <c r="G239" s="11"/>
      <c r="H239" s="11"/>
      <c r="I239" s="11"/>
      <c r="J239" s="44"/>
    </row>
    <row r="240" spans="1:10">
      <c r="A240" s="11"/>
      <c r="B240" s="44"/>
      <c r="C240" s="44"/>
      <c r="D240" s="11"/>
      <c r="E240" s="11"/>
      <c r="F240" s="11"/>
      <c r="G240" s="11"/>
      <c r="H240" s="11"/>
      <c r="I240" s="11"/>
      <c r="J240" s="44"/>
    </row>
    <row r="241" spans="1:10">
      <c r="A241" s="11"/>
      <c r="B241" s="44"/>
      <c r="C241" s="44"/>
      <c r="D241" s="11"/>
      <c r="E241" s="11"/>
      <c r="F241" s="11"/>
      <c r="G241" s="11"/>
      <c r="H241" s="11"/>
      <c r="I241" s="11"/>
      <c r="J241" s="44"/>
    </row>
    <row r="242" spans="1:10">
      <c r="A242" s="11"/>
      <c r="B242" s="44"/>
      <c r="C242" s="44"/>
      <c r="D242" s="11"/>
      <c r="E242" s="11"/>
      <c r="F242" s="11"/>
      <c r="G242" s="11"/>
      <c r="H242" s="11"/>
      <c r="I242" s="11"/>
      <c r="J242" s="44"/>
    </row>
    <row r="243" spans="1:10">
      <c r="A243" s="11"/>
      <c r="B243" s="44"/>
      <c r="C243" s="44"/>
      <c r="D243" s="11"/>
      <c r="E243" s="11"/>
      <c r="F243" s="11"/>
      <c r="G243" s="11"/>
      <c r="H243" s="11"/>
      <c r="I243" s="11"/>
      <c r="J243" s="44"/>
    </row>
    <row r="244" spans="1:10">
      <c r="A244" s="11"/>
      <c r="B244" s="44"/>
      <c r="C244" s="44"/>
      <c r="D244" s="11"/>
      <c r="E244" s="11"/>
      <c r="F244" s="11"/>
      <c r="G244" s="11"/>
      <c r="H244" s="11"/>
      <c r="I244" s="11"/>
      <c r="J244" s="44"/>
    </row>
    <row r="245" spans="1:10">
      <c r="A245" s="11"/>
      <c r="B245" s="44"/>
      <c r="C245" s="44"/>
      <c r="D245" s="11"/>
      <c r="E245" s="11"/>
      <c r="F245" s="11"/>
      <c r="G245" s="11"/>
      <c r="H245" s="11"/>
      <c r="I245" s="11"/>
      <c r="J245" s="44"/>
    </row>
    <row r="246" spans="1:10">
      <c r="A246" s="11"/>
      <c r="B246" s="44"/>
      <c r="C246" s="44"/>
      <c r="D246" s="11"/>
      <c r="E246" s="11"/>
      <c r="F246" s="11"/>
      <c r="G246" s="11"/>
      <c r="H246" s="11"/>
      <c r="I246" s="11"/>
      <c r="J246" s="44"/>
    </row>
    <row r="247" spans="1:10">
      <c r="A247" s="11"/>
      <c r="B247" s="44"/>
      <c r="C247" s="44"/>
      <c r="D247" s="11"/>
      <c r="E247" s="11"/>
      <c r="F247" s="11"/>
      <c r="G247" s="11"/>
      <c r="H247" s="11"/>
      <c r="I247" s="11"/>
      <c r="J247" s="44"/>
    </row>
    <row r="248" spans="1:10">
      <c r="A248" s="11"/>
      <c r="B248" s="44"/>
      <c r="C248" s="44"/>
      <c r="D248" s="11"/>
      <c r="E248" s="11"/>
      <c r="F248" s="11"/>
      <c r="G248" s="11"/>
      <c r="H248" s="11"/>
      <c r="I248" s="11"/>
      <c r="J248" s="44"/>
    </row>
    <row r="249" spans="1:10" ht="35.25" customHeight="1">
      <c r="A249" s="84" t="s">
        <v>202</v>
      </c>
      <c r="B249" s="44"/>
      <c r="C249" s="44"/>
      <c r="D249" s="44"/>
      <c r="E249" s="44"/>
      <c r="F249" s="44"/>
      <c r="G249" s="44"/>
      <c r="H249" s="44"/>
      <c r="I249" s="44"/>
      <c r="J249" s="44"/>
    </row>
    <row r="250" spans="1:10">
      <c r="B250" s="12" t="s">
        <v>203</v>
      </c>
    </row>
    <row r="251" spans="1:10">
      <c r="B251" s="13" t="s">
        <v>204</v>
      </c>
      <c r="C251" s="14"/>
      <c r="D251" s="14"/>
      <c r="E251" s="14"/>
      <c r="F251" s="16"/>
      <c r="G251" s="16"/>
      <c r="H251" s="16"/>
      <c r="I251" s="16"/>
      <c r="J251" s="48"/>
    </row>
    <row r="252" spans="1:10">
      <c r="B252" s="19" t="s">
        <v>16</v>
      </c>
      <c r="C252" s="20"/>
      <c r="D252" s="21"/>
      <c r="E252" s="22" t="s">
        <v>17</v>
      </c>
      <c r="F252" s="23"/>
      <c r="G252" s="24"/>
      <c r="H252" s="25" t="s">
        <v>18</v>
      </c>
      <c r="I252" s="26"/>
      <c r="J252" s="27"/>
    </row>
    <row r="253" spans="1:10">
      <c r="B253" s="28"/>
      <c r="C253" s="29"/>
      <c r="D253" s="30" t="s">
        <v>19</v>
      </c>
      <c r="E253" s="31" t="s">
        <v>20</v>
      </c>
      <c r="F253" s="32" t="s">
        <v>21</v>
      </c>
      <c r="G253" s="33" t="s">
        <v>22</v>
      </c>
      <c r="H253" s="32" t="s">
        <v>24</v>
      </c>
      <c r="I253" s="32" t="s">
        <v>25</v>
      </c>
      <c r="J253" s="34"/>
    </row>
    <row r="254" spans="1:10">
      <c r="B254" s="35" t="s">
        <v>205</v>
      </c>
      <c r="C254" s="35" t="s">
        <v>206</v>
      </c>
      <c r="D254" s="36" t="s">
        <v>28</v>
      </c>
      <c r="E254" s="36" t="s">
        <v>28</v>
      </c>
      <c r="F254" s="36" t="s">
        <v>28</v>
      </c>
      <c r="G254" s="39"/>
      <c r="H254" s="39"/>
      <c r="I254" s="39"/>
      <c r="J254" s="39"/>
    </row>
    <row r="255" spans="1:10">
      <c r="B255" s="35" t="s">
        <v>207</v>
      </c>
      <c r="C255" s="35" t="s">
        <v>206</v>
      </c>
      <c r="D255" s="36"/>
      <c r="E255" s="36"/>
      <c r="F255" s="36"/>
      <c r="G255" s="39"/>
      <c r="H255" s="39"/>
      <c r="I255" s="39"/>
      <c r="J255" s="39"/>
    </row>
    <row r="256" spans="1:10">
      <c r="B256" s="35"/>
      <c r="C256" s="35"/>
      <c r="D256" s="36"/>
      <c r="E256" s="36"/>
      <c r="F256" s="36"/>
      <c r="G256" s="39"/>
      <c r="H256" s="39"/>
      <c r="I256" s="39"/>
      <c r="J256" s="39"/>
    </row>
    <row r="257" spans="1:10">
      <c r="B257" s="35"/>
      <c r="C257" s="35"/>
      <c r="D257" s="36"/>
      <c r="E257" s="36"/>
      <c r="F257" s="36"/>
      <c r="G257" s="39"/>
      <c r="H257" s="39"/>
      <c r="I257" s="39"/>
      <c r="J257" s="39"/>
    </row>
    <row r="258" spans="1:10">
      <c r="F258" s="62"/>
      <c r="G258" s="62"/>
      <c r="H258" s="62"/>
      <c r="I258" s="62"/>
    </row>
    <row r="259" spans="1:10">
      <c r="A259" s="62"/>
      <c r="B259" s="12" t="s">
        <v>208</v>
      </c>
    </row>
    <row r="260" spans="1:10">
      <c r="A260" s="62"/>
      <c r="B260" s="13" t="s">
        <v>209</v>
      </c>
      <c r="C260" s="14"/>
      <c r="D260" s="14"/>
      <c r="E260" s="14"/>
      <c r="F260" s="16"/>
      <c r="G260" s="16"/>
      <c r="H260" s="16"/>
      <c r="I260" s="16"/>
      <c r="J260" s="48"/>
    </row>
    <row r="261" spans="1:10">
      <c r="A261" s="62"/>
      <c r="B261" s="19" t="s">
        <v>16</v>
      </c>
      <c r="C261" s="20"/>
      <c r="D261" s="21"/>
      <c r="E261" s="22" t="s">
        <v>17</v>
      </c>
      <c r="F261" s="23"/>
      <c r="G261" s="24"/>
      <c r="H261" s="25" t="s">
        <v>18</v>
      </c>
      <c r="I261" s="26"/>
      <c r="J261" s="27"/>
    </row>
    <row r="262" spans="1:10">
      <c r="A262" s="62"/>
      <c r="B262" s="28"/>
      <c r="C262" s="29"/>
      <c r="D262" s="30" t="s">
        <v>19</v>
      </c>
      <c r="E262" s="31" t="s">
        <v>20</v>
      </c>
      <c r="F262" s="32" t="s">
        <v>21</v>
      </c>
      <c r="G262" s="33" t="s">
        <v>22</v>
      </c>
      <c r="H262" s="32" t="s">
        <v>24</v>
      </c>
      <c r="I262" s="32" t="s">
        <v>25</v>
      </c>
      <c r="J262" s="34"/>
    </row>
    <row r="263" spans="1:10">
      <c r="A263" s="62"/>
      <c r="B263" s="35" t="s">
        <v>210</v>
      </c>
      <c r="C263" s="35" t="s">
        <v>211</v>
      </c>
      <c r="D263" s="36" t="s">
        <v>28</v>
      </c>
      <c r="E263" s="36" t="s">
        <v>28</v>
      </c>
      <c r="F263" s="36" t="s">
        <v>28</v>
      </c>
      <c r="G263" s="74"/>
      <c r="H263" s="74"/>
      <c r="I263" s="74"/>
      <c r="J263" s="53"/>
    </row>
    <row r="264" spans="1:10">
      <c r="A264" s="62"/>
      <c r="B264" s="35" t="s">
        <v>212</v>
      </c>
      <c r="C264" s="35" t="s">
        <v>213</v>
      </c>
      <c r="D264" s="36" t="s">
        <v>28</v>
      </c>
      <c r="E264" s="36" t="s">
        <v>28</v>
      </c>
      <c r="F264" s="36" t="s">
        <v>28</v>
      </c>
      <c r="G264" s="74"/>
      <c r="H264" s="74"/>
      <c r="I264" s="74"/>
      <c r="J264" s="53"/>
    </row>
    <row r="265" spans="1:10">
      <c r="A265" s="62"/>
      <c r="B265" s="35"/>
      <c r="C265" s="35"/>
      <c r="D265" s="36"/>
      <c r="E265" s="36"/>
      <c r="F265" s="36"/>
      <c r="G265" s="74"/>
      <c r="H265" s="74"/>
      <c r="I265" s="74"/>
      <c r="J265" s="53"/>
    </row>
    <row r="266" spans="1:10">
      <c r="A266" s="62"/>
      <c r="B266" s="35"/>
      <c r="C266" s="35"/>
      <c r="D266" s="36"/>
      <c r="E266" s="36"/>
      <c r="F266" s="36"/>
      <c r="G266" s="74"/>
      <c r="H266" s="74"/>
      <c r="I266" s="74"/>
      <c r="J266" s="53"/>
    </row>
    <row r="267" spans="1:10">
      <c r="A267" s="62"/>
      <c r="B267" s="75" t="s">
        <v>214</v>
      </c>
      <c r="C267" s="14"/>
      <c r="D267" s="16"/>
      <c r="E267" s="16"/>
      <c r="F267" s="16"/>
      <c r="G267" s="16"/>
      <c r="H267" s="16"/>
      <c r="I267" s="16"/>
      <c r="J267" s="48"/>
    </row>
    <row r="268" spans="1:10">
      <c r="A268" s="62"/>
      <c r="B268" s="44"/>
      <c r="C268" s="44"/>
      <c r="D268" s="11"/>
      <c r="E268" s="11"/>
      <c r="F268" s="11"/>
      <c r="G268" s="11"/>
      <c r="H268" s="11"/>
      <c r="I268" s="11"/>
      <c r="J268" s="44"/>
    </row>
    <row r="269" spans="1:10" ht="27.75" customHeight="1">
      <c r="A269" s="9" t="s">
        <v>215</v>
      </c>
      <c r="J269" s="85"/>
    </row>
    <row r="270" spans="1:10" ht="24" customHeight="1">
      <c r="J270" s="85" t="s">
        <v>216</v>
      </c>
    </row>
    <row r="271" spans="1:10">
      <c r="A271" s="62"/>
    </row>
    <row r="272" spans="1:10">
      <c r="A272" s="62"/>
    </row>
    <row r="273" spans="1:1">
      <c r="A273" s="62"/>
    </row>
    <row r="274" spans="1:1">
      <c r="A274" s="62"/>
    </row>
    <row r="275" spans="1:1">
      <c r="A275" s="62"/>
    </row>
    <row r="276" spans="1:1">
      <c r="A276" s="62"/>
    </row>
    <row r="277" spans="1:1">
      <c r="A277" s="62"/>
    </row>
    <row r="278" spans="1:1">
      <c r="A278" s="62"/>
    </row>
    <row r="279" spans="1:1">
      <c r="A279" s="62"/>
    </row>
    <row r="280" spans="1:1">
      <c r="A280" s="62"/>
    </row>
    <row r="281" spans="1:1">
      <c r="A281" s="62"/>
    </row>
    <row r="282" spans="1:1">
      <c r="A282" s="62"/>
    </row>
    <row r="283" spans="1:1">
      <c r="A283" s="62"/>
    </row>
    <row r="284" spans="1:1">
      <c r="A284" s="62"/>
    </row>
    <row r="285" spans="1:1">
      <c r="A285" s="62"/>
    </row>
    <row r="286" spans="1:1">
      <c r="A286" s="62"/>
    </row>
    <row r="287" spans="1:1">
      <c r="A287" s="62"/>
    </row>
    <row r="288" spans="1:1">
      <c r="A288" s="62"/>
    </row>
    <row r="289" spans="1:1">
      <c r="A289" s="62"/>
    </row>
    <row r="290" spans="1:1">
      <c r="A290" s="62"/>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zoomScale="110" zoomScaleNormal="110" workbookViewId="0">
      <pane xSplit="3" ySplit="5" topLeftCell="I41" activePane="bottomRight" state="frozen"/>
      <selection pane="topRight" activeCell="D1" sqref="D1"/>
      <selection pane="bottomLeft" activeCell="A6" sqref="A6"/>
      <selection pane="bottomRight" activeCell="P45" sqref="P45"/>
    </sheetView>
  </sheetViews>
  <sheetFormatPr defaultRowHeight="11.25"/>
  <cols>
    <col min="1" max="1" width="3.75" style="86" customWidth="1"/>
    <col min="2" max="2" width="12.75" style="90" customWidth="1"/>
    <col min="3" max="3" width="2.5" style="88" customWidth="1"/>
    <col min="4" max="4" width="7" style="87" customWidth="1"/>
    <col min="5" max="5" width="19.25" style="87" customWidth="1"/>
    <col min="6" max="6" width="15.75" style="87" customWidth="1"/>
    <col min="7" max="7" width="11.75" style="87" customWidth="1"/>
    <col min="8" max="8" width="11.125" style="87" customWidth="1"/>
    <col min="9" max="9" width="19.875" style="87" customWidth="1"/>
    <col min="10" max="10" width="22" style="87" customWidth="1"/>
    <col min="11" max="11" width="47" style="87" customWidth="1"/>
    <col min="12" max="12" width="9.875" style="89" customWidth="1"/>
    <col min="13" max="13" width="13.125" style="90" customWidth="1"/>
    <col min="14" max="14" width="17.125" style="90" customWidth="1"/>
    <col min="15" max="15" width="11.625" style="90" customWidth="1"/>
    <col min="16" max="16" width="41.625" style="89" customWidth="1"/>
    <col min="17" max="16384" width="9" style="88"/>
  </cols>
  <sheetData>
    <row r="1" spans="1:16" ht="22.5">
      <c r="P1" s="91" t="s">
        <v>565</v>
      </c>
    </row>
    <row r="2" spans="1:16" ht="23.25" customHeight="1">
      <c r="A2" s="202" t="s">
        <v>222</v>
      </c>
      <c r="B2" s="202"/>
      <c r="C2" s="202"/>
      <c r="D2" s="202"/>
      <c r="E2" s="202"/>
      <c r="F2" s="202"/>
      <c r="G2" s="202"/>
      <c r="H2" s="202"/>
      <c r="I2" s="202"/>
      <c r="J2" s="202"/>
      <c r="K2" s="202"/>
      <c r="L2" s="202"/>
      <c r="M2" s="202"/>
      <c r="N2" s="202"/>
      <c r="O2" s="202"/>
      <c r="P2" s="202"/>
    </row>
    <row r="3" spans="1:16" s="94" customFormat="1" ht="13.5">
      <c r="A3" s="107" t="s">
        <v>292</v>
      </c>
      <c r="B3" s="105"/>
      <c r="C3" s="92"/>
      <c r="D3" s="92"/>
      <c r="E3" s="92"/>
      <c r="F3" s="92"/>
      <c r="G3" s="92"/>
      <c r="H3" s="92"/>
      <c r="I3" s="92"/>
      <c r="J3" s="92"/>
      <c r="K3" s="92"/>
      <c r="L3" s="92"/>
      <c r="M3" s="92"/>
      <c r="N3" s="92"/>
      <c r="O3" s="92"/>
      <c r="P3" s="93"/>
    </row>
    <row r="4" spans="1:16" ht="14.25" customHeight="1">
      <c r="A4" s="203" t="s">
        <v>0</v>
      </c>
      <c r="B4" s="205" t="s">
        <v>217</v>
      </c>
      <c r="C4" s="203" t="s">
        <v>3</v>
      </c>
      <c r="D4" s="205" t="s">
        <v>416</v>
      </c>
      <c r="E4" s="205" t="s">
        <v>228</v>
      </c>
      <c r="F4" s="205" t="s">
        <v>221</v>
      </c>
      <c r="G4" s="205" t="s">
        <v>227</v>
      </c>
      <c r="H4" s="203" t="s">
        <v>1</v>
      </c>
      <c r="I4" s="207" t="s">
        <v>224</v>
      </c>
      <c r="J4" s="208"/>
      <c r="K4" s="203" t="s">
        <v>4</v>
      </c>
      <c r="L4" s="207" t="s">
        <v>218</v>
      </c>
      <c r="M4" s="208"/>
      <c r="N4" s="205" t="s">
        <v>219</v>
      </c>
      <c r="O4" s="205" t="s">
        <v>239</v>
      </c>
      <c r="P4" s="205" t="s">
        <v>220</v>
      </c>
    </row>
    <row r="5" spans="1:16" ht="15.75" customHeight="1">
      <c r="A5" s="204"/>
      <c r="B5" s="206"/>
      <c r="C5" s="204"/>
      <c r="D5" s="206"/>
      <c r="E5" s="206"/>
      <c r="F5" s="206"/>
      <c r="G5" s="206"/>
      <c r="H5" s="204"/>
      <c r="I5" s="95" t="s">
        <v>225</v>
      </c>
      <c r="J5" s="96" t="s">
        <v>226</v>
      </c>
      <c r="K5" s="204"/>
      <c r="L5" s="97" t="s">
        <v>2</v>
      </c>
      <c r="M5" s="98" t="s">
        <v>23</v>
      </c>
      <c r="N5" s="206"/>
      <c r="O5" s="206"/>
      <c r="P5" s="206"/>
    </row>
    <row r="6" spans="1:16" ht="113.25" customHeight="1">
      <c r="A6" s="198" t="s">
        <v>5</v>
      </c>
      <c r="B6" s="205" t="s">
        <v>243</v>
      </c>
      <c r="C6" s="99">
        <v>1</v>
      </c>
      <c r="D6" s="96" t="s">
        <v>223</v>
      </c>
      <c r="E6" s="98" t="s">
        <v>486</v>
      </c>
      <c r="F6" s="98" t="s">
        <v>314</v>
      </c>
      <c r="G6" s="98" t="s">
        <v>480</v>
      </c>
      <c r="H6" s="98" t="s">
        <v>436</v>
      </c>
      <c r="I6" s="100" t="s">
        <v>481</v>
      </c>
      <c r="J6" s="100" t="s">
        <v>482</v>
      </c>
      <c r="K6" s="1" t="s">
        <v>483</v>
      </c>
      <c r="L6" s="1" t="s">
        <v>242</v>
      </c>
      <c r="M6" s="100" t="s">
        <v>439</v>
      </c>
      <c r="N6" s="100" t="s">
        <v>315</v>
      </c>
      <c r="O6" s="100" t="s">
        <v>484</v>
      </c>
      <c r="P6" s="109" t="s">
        <v>485</v>
      </c>
    </row>
    <row r="7" spans="1:16" ht="49.5" customHeight="1">
      <c r="A7" s="201"/>
      <c r="B7" s="209"/>
      <c r="C7" s="99">
        <v>2</v>
      </c>
      <c r="D7" s="96" t="s">
        <v>437</v>
      </c>
      <c r="E7" s="98" t="s">
        <v>320</v>
      </c>
      <c r="F7" s="108"/>
      <c r="G7" s="98" t="s">
        <v>318</v>
      </c>
      <c r="H7" s="98" t="s">
        <v>229</v>
      </c>
      <c r="I7" s="1" t="s">
        <v>230</v>
      </c>
      <c r="J7" s="1" t="s">
        <v>491</v>
      </c>
      <c r="K7" s="1" t="s">
        <v>487</v>
      </c>
      <c r="L7" s="2" t="s">
        <v>321</v>
      </c>
      <c r="M7" s="98" t="s">
        <v>567</v>
      </c>
      <c r="N7" s="100" t="s">
        <v>488</v>
      </c>
      <c r="O7" s="108"/>
      <c r="P7" s="1" t="s">
        <v>489</v>
      </c>
    </row>
    <row r="8" spans="1:16" ht="49.5" customHeight="1">
      <c r="A8" s="201"/>
      <c r="B8" s="209"/>
      <c r="C8" s="99">
        <v>3</v>
      </c>
      <c r="D8" s="96" t="s">
        <v>437</v>
      </c>
      <c r="E8" s="98" t="s">
        <v>320</v>
      </c>
      <c r="F8" s="108"/>
      <c r="G8" s="98" t="s">
        <v>318</v>
      </c>
      <c r="H8" s="98" t="s">
        <v>231</v>
      </c>
      <c r="I8" s="1" t="s">
        <v>240</v>
      </c>
      <c r="J8" s="1" t="s">
        <v>316</v>
      </c>
      <c r="K8" s="1" t="s">
        <v>317</v>
      </c>
      <c r="L8" s="2" t="s">
        <v>321</v>
      </c>
      <c r="M8" s="98" t="s">
        <v>476</v>
      </c>
      <c r="N8" s="100" t="s">
        <v>241</v>
      </c>
      <c r="O8" s="108"/>
      <c r="P8" s="1" t="s">
        <v>323</v>
      </c>
    </row>
    <row r="9" spans="1:16" ht="49.5" customHeight="1">
      <c r="A9" s="201"/>
      <c r="B9" s="209"/>
      <c r="C9" s="99">
        <v>4</v>
      </c>
      <c r="D9" s="96"/>
      <c r="E9" s="98" t="s">
        <v>320</v>
      </c>
      <c r="F9" s="108"/>
      <c r="G9" s="98" t="s">
        <v>318</v>
      </c>
      <c r="H9" s="98" t="s">
        <v>232</v>
      </c>
      <c r="I9" s="1" t="s">
        <v>234</v>
      </c>
      <c r="J9" s="109" t="s">
        <v>477</v>
      </c>
      <c r="K9" s="1"/>
      <c r="L9" s="2" t="s">
        <v>321</v>
      </c>
      <c r="M9" s="98"/>
      <c r="N9" s="100"/>
      <c r="O9" s="108"/>
      <c r="P9" s="1" t="s">
        <v>443</v>
      </c>
    </row>
    <row r="10" spans="1:16" ht="49.5" customHeight="1">
      <c r="A10" s="201"/>
      <c r="B10" s="209"/>
      <c r="C10" s="99">
        <v>5</v>
      </c>
      <c r="D10" s="96" t="s">
        <v>437</v>
      </c>
      <c r="E10" s="98" t="s">
        <v>320</v>
      </c>
      <c r="F10" s="108"/>
      <c r="G10" s="98" t="s">
        <v>318</v>
      </c>
      <c r="H10" s="98" t="s">
        <v>232</v>
      </c>
      <c r="I10" s="1" t="s">
        <v>233</v>
      </c>
      <c r="J10" s="1" t="s">
        <v>490</v>
      </c>
      <c r="K10" s="1" t="s">
        <v>322</v>
      </c>
      <c r="L10" s="2" t="s">
        <v>321</v>
      </c>
      <c r="M10" s="98" t="s">
        <v>476</v>
      </c>
      <c r="N10" s="100"/>
      <c r="O10" s="108"/>
      <c r="P10" s="1" t="s">
        <v>323</v>
      </c>
    </row>
    <row r="11" spans="1:16" ht="49.5" customHeight="1">
      <c r="A11" s="201"/>
      <c r="B11" s="209"/>
      <c r="C11" s="99">
        <v>6</v>
      </c>
      <c r="D11" s="96"/>
      <c r="E11" s="98" t="s">
        <v>320</v>
      </c>
      <c r="F11" s="108"/>
      <c r="G11" s="98" t="s">
        <v>318</v>
      </c>
      <c r="H11" s="98" t="s">
        <v>235</v>
      </c>
      <c r="I11" s="1" t="s">
        <v>236</v>
      </c>
      <c r="J11" s="109" t="s">
        <v>477</v>
      </c>
      <c r="K11" s="1"/>
      <c r="L11" s="2" t="s">
        <v>321</v>
      </c>
      <c r="M11" s="98"/>
      <c r="N11" s="100"/>
      <c r="O11" s="108"/>
      <c r="P11" s="1" t="s">
        <v>438</v>
      </c>
    </row>
    <row r="12" spans="1:16" ht="49.5" customHeight="1">
      <c r="A12" s="201"/>
      <c r="B12" s="209"/>
      <c r="C12" s="115">
        <v>7</v>
      </c>
      <c r="D12" s="110"/>
      <c r="E12" s="112" t="s">
        <v>320</v>
      </c>
      <c r="F12" s="116"/>
      <c r="G12" s="112" t="s">
        <v>319</v>
      </c>
      <c r="H12" s="110" t="s">
        <v>237</v>
      </c>
      <c r="I12" s="117" t="s">
        <v>238</v>
      </c>
      <c r="J12" s="118" t="s">
        <v>477</v>
      </c>
      <c r="K12" s="117"/>
      <c r="L12" s="119" t="s">
        <v>321</v>
      </c>
      <c r="M12" s="112"/>
      <c r="N12" s="120"/>
      <c r="O12" s="116"/>
      <c r="P12" s="117" t="s">
        <v>323</v>
      </c>
    </row>
    <row r="13" spans="1:16" s="86" customFormat="1" ht="19.5" customHeight="1">
      <c r="A13" s="132"/>
      <c r="B13" s="133" t="s">
        <v>415</v>
      </c>
      <c r="C13" s="138"/>
      <c r="D13" s="134"/>
      <c r="E13" s="135"/>
      <c r="F13" s="135"/>
      <c r="G13" s="135"/>
      <c r="H13" s="134"/>
      <c r="I13" s="136"/>
      <c r="J13" s="139"/>
      <c r="K13" s="136"/>
      <c r="L13" s="136"/>
      <c r="M13" s="135"/>
      <c r="N13" s="140"/>
      <c r="O13" s="135"/>
      <c r="P13" s="141"/>
    </row>
    <row r="14" spans="1:16" s="86" customFormat="1" ht="19.5" customHeight="1">
      <c r="A14" s="127"/>
      <c r="B14" s="128" t="s">
        <v>502</v>
      </c>
      <c r="D14" s="87"/>
      <c r="E14" s="90"/>
      <c r="F14" s="90"/>
      <c r="G14" s="90"/>
      <c r="H14" s="87"/>
      <c r="I14" s="89"/>
      <c r="J14" s="146"/>
      <c r="K14" s="89"/>
      <c r="L14" s="89"/>
      <c r="M14" s="90"/>
      <c r="N14" s="147"/>
      <c r="O14" s="90"/>
      <c r="P14" s="148"/>
    </row>
    <row r="15" spans="1:16" s="86" customFormat="1" ht="19.5" customHeight="1">
      <c r="A15" s="149"/>
      <c r="B15" s="137" t="s">
        <v>566</v>
      </c>
      <c r="C15" s="142"/>
      <c r="D15" s="129"/>
      <c r="E15" s="130"/>
      <c r="F15" s="130"/>
      <c r="G15" s="130"/>
      <c r="H15" s="129"/>
      <c r="I15" s="131"/>
      <c r="J15" s="143"/>
      <c r="K15" s="131"/>
      <c r="L15" s="131"/>
      <c r="M15" s="130"/>
      <c r="N15" s="144"/>
      <c r="O15" s="130"/>
      <c r="P15" s="145"/>
    </row>
    <row r="16" spans="1:16" ht="99" customHeight="1">
      <c r="A16" s="201" t="s">
        <v>336</v>
      </c>
      <c r="B16" s="114" t="s">
        <v>246</v>
      </c>
      <c r="C16" s="121">
        <v>8</v>
      </c>
      <c r="D16" s="111" t="s">
        <v>417</v>
      </c>
      <c r="E16" s="113" t="s">
        <v>392</v>
      </c>
      <c r="F16" s="113" t="s">
        <v>395</v>
      </c>
      <c r="G16" s="113" t="s">
        <v>244</v>
      </c>
      <c r="H16" s="111" t="s">
        <v>440</v>
      </c>
      <c r="I16" s="123" t="s">
        <v>326</v>
      </c>
      <c r="J16" s="123" t="s">
        <v>493</v>
      </c>
      <c r="K16" s="123" t="s">
        <v>492</v>
      </c>
      <c r="L16" s="122"/>
      <c r="M16" s="113"/>
      <c r="N16" s="124"/>
      <c r="O16" s="113"/>
      <c r="P16" s="123" t="s">
        <v>444</v>
      </c>
    </row>
    <row r="17" spans="1:16" ht="75" customHeight="1">
      <c r="A17" s="201"/>
      <c r="B17" s="98" t="s">
        <v>245</v>
      </c>
      <c r="C17" s="99">
        <v>9</v>
      </c>
      <c r="D17" s="98" t="s">
        <v>417</v>
      </c>
      <c r="E17" s="98" t="s">
        <v>393</v>
      </c>
      <c r="F17" s="98" t="s">
        <v>395</v>
      </c>
      <c r="G17" s="98" t="s">
        <v>244</v>
      </c>
      <c r="H17" s="125" t="s">
        <v>440</v>
      </c>
      <c r="I17" s="100" t="s">
        <v>325</v>
      </c>
      <c r="J17" s="1" t="s">
        <v>446</v>
      </c>
      <c r="K17" s="1" t="s">
        <v>328</v>
      </c>
      <c r="L17" s="2"/>
      <c r="M17" s="98"/>
      <c r="N17" s="100"/>
      <c r="O17" s="98"/>
      <c r="P17" s="1" t="s">
        <v>324</v>
      </c>
    </row>
    <row r="18" spans="1:16" ht="100.5" customHeight="1">
      <c r="A18" s="201"/>
      <c r="B18" s="98" t="s">
        <v>247</v>
      </c>
      <c r="C18" s="99">
        <v>10</v>
      </c>
      <c r="D18" s="96" t="s">
        <v>417</v>
      </c>
      <c r="E18" s="98" t="s">
        <v>393</v>
      </c>
      <c r="F18" s="98" t="s">
        <v>395</v>
      </c>
      <c r="G18" s="98" t="s">
        <v>244</v>
      </c>
      <c r="H18" s="125" t="s">
        <v>440</v>
      </c>
      <c r="I18" s="1" t="s">
        <v>445</v>
      </c>
      <c r="J18" s="1" t="s">
        <v>446</v>
      </c>
      <c r="K18" s="1" t="s">
        <v>496</v>
      </c>
      <c r="L18" s="98"/>
      <c r="M18" s="98"/>
      <c r="N18" s="100"/>
      <c r="O18" s="98"/>
      <c r="P18" s="1" t="s">
        <v>494</v>
      </c>
    </row>
    <row r="19" spans="1:16" ht="75" customHeight="1">
      <c r="A19" s="201"/>
      <c r="B19" s="101" t="s">
        <v>248</v>
      </c>
      <c r="C19" s="99">
        <v>11</v>
      </c>
      <c r="D19" s="98" t="s">
        <v>417</v>
      </c>
      <c r="E19" s="98" t="s">
        <v>394</v>
      </c>
      <c r="F19" s="98" t="s">
        <v>395</v>
      </c>
      <c r="G19" s="98" t="s">
        <v>396</v>
      </c>
      <c r="H19" s="125" t="s">
        <v>440</v>
      </c>
      <c r="I19" s="1" t="s">
        <v>330</v>
      </c>
      <c r="J19" s="1" t="s">
        <v>327</v>
      </c>
      <c r="K19" s="1" t="s">
        <v>495</v>
      </c>
      <c r="L19" s="2"/>
      <c r="M19" s="98"/>
      <c r="N19" s="100"/>
      <c r="O19" s="98"/>
      <c r="P19" s="1" t="s">
        <v>329</v>
      </c>
    </row>
    <row r="20" spans="1:16" ht="75" customHeight="1">
      <c r="A20" s="201"/>
      <c r="B20" s="98" t="s">
        <v>249</v>
      </c>
      <c r="C20" s="99">
        <v>12</v>
      </c>
      <c r="D20" s="96" t="s">
        <v>417</v>
      </c>
      <c r="E20" s="98" t="s">
        <v>441</v>
      </c>
      <c r="F20" s="98" t="s">
        <v>395</v>
      </c>
      <c r="G20" s="98" t="s">
        <v>331</v>
      </c>
      <c r="H20" s="125" t="s">
        <v>440</v>
      </c>
      <c r="I20" s="1" t="s">
        <v>334</v>
      </c>
      <c r="J20" s="1"/>
      <c r="K20" s="1" t="s">
        <v>332</v>
      </c>
      <c r="L20" s="2"/>
      <c r="M20" s="98"/>
      <c r="N20" s="100"/>
      <c r="O20" s="98"/>
      <c r="P20" s="1" t="s">
        <v>497</v>
      </c>
    </row>
    <row r="21" spans="1:16" ht="75" customHeight="1">
      <c r="A21" s="201"/>
      <c r="B21" s="98" t="s">
        <v>250</v>
      </c>
      <c r="C21" s="99">
        <v>13</v>
      </c>
      <c r="D21" s="96" t="s">
        <v>417</v>
      </c>
      <c r="E21" s="98" t="s">
        <v>441</v>
      </c>
      <c r="F21" s="98" t="s">
        <v>397</v>
      </c>
      <c r="G21" s="98" t="s">
        <v>331</v>
      </c>
      <c r="H21" s="125" t="s">
        <v>440</v>
      </c>
      <c r="I21" s="1" t="s">
        <v>334</v>
      </c>
      <c r="J21" s="1"/>
      <c r="K21" s="1" t="s">
        <v>333</v>
      </c>
      <c r="L21" s="2"/>
      <c r="M21" s="98"/>
      <c r="N21" s="100"/>
      <c r="O21" s="98"/>
      <c r="P21" s="1" t="s">
        <v>498</v>
      </c>
    </row>
    <row r="22" spans="1:16" ht="75" customHeight="1">
      <c r="A22" s="201"/>
      <c r="B22" s="98" t="s">
        <v>473</v>
      </c>
      <c r="C22" s="99">
        <v>14</v>
      </c>
      <c r="D22" s="96" t="s">
        <v>417</v>
      </c>
      <c r="E22" s="98" t="s">
        <v>442</v>
      </c>
      <c r="F22" s="98" t="s">
        <v>395</v>
      </c>
      <c r="G22" s="98" t="s">
        <v>396</v>
      </c>
      <c r="H22" s="125" t="s">
        <v>440</v>
      </c>
      <c r="I22" s="2"/>
      <c r="J22" s="1"/>
      <c r="K22" s="1" t="s">
        <v>472</v>
      </c>
      <c r="L22" s="2"/>
      <c r="M22" s="98"/>
      <c r="N22" s="100"/>
      <c r="O22" s="98"/>
      <c r="P22" s="1" t="s">
        <v>474</v>
      </c>
    </row>
    <row r="23" spans="1:16" ht="75" customHeight="1">
      <c r="A23" s="201"/>
      <c r="B23" s="98" t="s">
        <v>335</v>
      </c>
      <c r="C23" s="99">
        <v>15</v>
      </c>
      <c r="D23" s="96" t="s">
        <v>417</v>
      </c>
      <c r="E23" s="98" t="s">
        <v>400</v>
      </c>
      <c r="F23" s="98" t="s">
        <v>401</v>
      </c>
      <c r="G23" s="98" t="s">
        <v>398</v>
      </c>
      <c r="H23" s="98" t="s">
        <v>399</v>
      </c>
      <c r="I23" s="2"/>
      <c r="J23" s="1"/>
      <c r="K23" s="1"/>
      <c r="L23" s="2"/>
      <c r="M23" s="98"/>
      <c r="N23" s="100"/>
      <c r="O23" s="98"/>
      <c r="P23" s="1" t="s">
        <v>402</v>
      </c>
    </row>
    <row r="24" spans="1:16" ht="75" customHeight="1">
      <c r="A24" s="199"/>
      <c r="B24" s="98" t="s">
        <v>251</v>
      </c>
      <c r="C24" s="99">
        <v>16</v>
      </c>
      <c r="D24" s="96" t="s">
        <v>418</v>
      </c>
      <c r="E24" s="98" t="s">
        <v>475</v>
      </c>
      <c r="F24" s="98"/>
      <c r="G24" s="98"/>
      <c r="H24" s="98"/>
      <c r="I24" s="2"/>
      <c r="J24" s="1"/>
      <c r="K24" s="1"/>
      <c r="L24" s="2"/>
      <c r="M24" s="98"/>
      <c r="N24" s="100"/>
      <c r="O24" s="98"/>
      <c r="P24" s="1"/>
    </row>
    <row r="25" spans="1:16" ht="135.75" customHeight="1">
      <c r="A25" s="102" t="s">
        <v>253</v>
      </c>
      <c r="B25" s="98" t="s">
        <v>252</v>
      </c>
      <c r="C25" s="99">
        <v>17</v>
      </c>
      <c r="D25" s="96" t="s">
        <v>417</v>
      </c>
      <c r="E25" s="98" t="s">
        <v>403</v>
      </c>
      <c r="F25" s="98" t="s">
        <v>404</v>
      </c>
      <c r="G25" s="98"/>
      <c r="H25" s="96"/>
      <c r="I25" s="2" t="s">
        <v>338</v>
      </c>
      <c r="J25" s="1"/>
      <c r="K25" s="1"/>
      <c r="L25" s="2"/>
      <c r="M25" s="98"/>
      <c r="N25" s="100"/>
      <c r="O25" s="98"/>
      <c r="P25" s="1" t="s">
        <v>337</v>
      </c>
    </row>
    <row r="26" spans="1:16" ht="75" customHeight="1">
      <c r="A26" s="200" t="s">
        <v>254</v>
      </c>
      <c r="B26" s="98" t="s">
        <v>255</v>
      </c>
      <c r="C26" s="99">
        <v>18</v>
      </c>
      <c r="D26" s="96" t="s">
        <v>417</v>
      </c>
      <c r="E26" s="98" t="s">
        <v>405</v>
      </c>
      <c r="F26" s="98"/>
      <c r="G26" s="98"/>
      <c r="H26" s="96" t="s">
        <v>339</v>
      </c>
      <c r="I26" s="2" t="s">
        <v>342</v>
      </c>
      <c r="J26" s="1" t="s">
        <v>340</v>
      </c>
      <c r="K26" s="1"/>
      <c r="L26" s="2"/>
      <c r="M26" s="98"/>
      <c r="N26" s="100"/>
      <c r="O26" s="98"/>
      <c r="P26" s="100" t="s">
        <v>406</v>
      </c>
    </row>
    <row r="27" spans="1:16" ht="85.5" customHeight="1">
      <c r="A27" s="200"/>
      <c r="B27" s="98" t="s">
        <v>256</v>
      </c>
      <c r="C27" s="99">
        <v>19</v>
      </c>
      <c r="D27" s="96" t="s">
        <v>418</v>
      </c>
      <c r="E27" s="98" t="s">
        <v>447</v>
      </c>
      <c r="F27" s="98" t="s">
        <v>407</v>
      </c>
      <c r="G27" s="98"/>
      <c r="H27" s="96" t="s">
        <v>339</v>
      </c>
      <c r="I27" s="2" t="s">
        <v>341</v>
      </c>
      <c r="J27" s="103"/>
      <c r="K27" s="1" t="s">
        <v>499</v>
      </c>
      <c r="L27" s="2"/>
      <c r="M27" s="98"/>
      <c r="N27" s="100"/>
      <c r="O27" s="98"/>
      <c r="P27" s="1" t="s">
        <v>409</v>
      </c>
    </row>
    <row r="28" spans="1:16" ht="88.5" customHeight="1">
      <c r="A28" s="200"/>
      <c r="B28" s="98" t="s">
        <v>448</v>
      </c>
      <c r="C28" s="99">
        <v>20</v>
      </c>
      <c r="D28" s="96" t="s">
        <v>417</v>
      </c>
      <c r="E28" s="98" t="s">
        <v>408</v>
      </c>
      <c r="F28" s="98" t="s">
        <v>449</v>
      </c>
      <c r="G28" s="98"/>
      <c r="H28" s="96"/>
      <c r="I28" s="1"/>
      <c r="J28" s="1"/>
      <c r="K28" s="1"/>
      <c r="L28" s="2"/>
      <c r="M28" s="98"/>
      <c r="N28" s="100"/>
      <c r="O28" s="98"/>
      <c r="P28" s="100" t="s">
        <v>450</v>
      </c>
    </row>
    <row r="29" spans="1:16" ht="85.5" customHeight="1">
      <c r="A29" s="200"/>
      <c r="B29" s="98" t="s">
        <v>410</v>
      </c>
      <c r="C29" s="99">
        <v>21</v>
      </c>
      <c r="D29" s="98" t="s">
        <v>419</v>
      </c>
      <c r="E29" s="98" t="s">
        <v>452</v>
      </c>
      <c r="F29" s="98" t="s">
        <v>453</v>
      </c>
      <c r="G29" s="98"/>
      <c r="H29" s="98" t="s">
        <v>501</v>
      </c>
      <c r="I29" s="1" t="s">
        <v>500</v>
      </c>
      <c r="J29" s="1"/>
      <c r="K29" s="1" t="s">
        <v>454</v>
      </c>
      <c r="L29" s="2"/>
      <c r="M29" s="98"/>
      <c r="N29" s="100"/>
      <c r="O29" s="98"/>
      <c r="P29" s="100" t="s">
        <v>451</v>
      </c>
    </row>
    <row r="30" spans="1:16" ht="85.5" customHeight="1">
      <c r="A30" s="200" t="s">
        <v>257</v>
      </c>
      <c r="B30" s="98" t="s">
        <v>258</v>
      </c>
      <c r="C30" s="99">
        <v>22</v>
      </c>
      <c r="D30" s="96" t="s">
        <v>417</v>
      </c>
      <c r="E30" s="98" t="s">
        <v>343</v>
      </c>
      <c r="F30" s="98"/>
      <c r="G30" s="98"/>
      <c r="H30" s="98" t="s">
        <v>344</v>
      </c>
      <c r="I30" s="2" t="s">
        <v>345</v>
      </c>
      <c r="J30" s="1"/>
      <c r="K30" s="1"/>
      <c r="L30" s="2"/>
      <c r="M30" s="98"/>
      <c r="N30" s="100"/>
      <c r="O30" s="98"/>
      <c r="P30" s="1" t="s">
        <v>457</v>
      </c>
    </row>
    <row r="31" spans="1:16" ht="85.5" customHeight="1">
      <c r="A31" s="200"/>
      <c r="B31" s="98" t="s">
        <v>259</v>
      </c>
      <c r="C31" s="99">
        <v>23</v>
      </c>
      <c r="D31" s="96" t="s">
        <v>420</v>
      </c>
      <c r="E31" s="98"/>
      <c r="F31" s="98"/>
      <c r="G31" s="98"/>
      <c r="H31" s="98" t="s">
        <v>344</v>
      </c>
      <c r="I31" s="2" t="s">
        <v>345</v>
      </c>
      <c r="J31" s="1"/>
      <c r="K31" s="1"/>
      <c r="L31" s="2"/>
      <c r="M31" s="98"/>
      <c r="N31" s="100"/>
      <c r="O31" s="98"/>
      <c r="P31" s="1" t="s">
        <v>455</v>
      </c>
    </row>
    <row r="32" spans="1:16" ht="85.5" customHeight="1">
      <c r="A32" s="200"/>
      <c r="B32" s="101" t="s">
        <v>458</v>
      </c>
      <c r="C32" s="99">
        <v>24</v>
      </c>
      <c r="D32" s="96" t="s">
        <v>417</v>
      </c>
      <c r="E32" s="98" t="s">
        <v>343</v>
      </c>
      <c r="F32" s="98" t="s">
        <v>459</v>
      </c>
      <c r="G32" s="98"/>
      <c r="H32" s="98" t="s">
        <v>344</v>
      </c>
      <c r="I32" s="2" t="s">
        <v>345</v>
      </c>
      <c r="J32" s="1"/>
      <c r="K32" s="1"/>
      <c r="L32" s="2"/>
      <c r="M32" s="98"/>
      <c r="N32" s="100"/>
      <c r="O32" s="98"/>
      <c r="P32" s="100" t="s">
        <v>456</v>
      </c>
    </row>
    <row r="33" spans="1:16" ht="85.5" customHeight="1">
      <c r="A33" s="200"/>
      <c r="B33" s="98" t="s">
        <v>260</v>
      </c>
      <c r="C33" s="99">
        <v>25</v>
      </c>
      <c r="D33" s="96" t="s">
        <v>417</v>
      </c>
      <c r="E33" s="98" t="s">
        <v>411</v>
      </c>
      <c r="F33" s="98" t="s">
        <v>413</v>
      </c>
      <c r="G33" s="98"/>
      <c r="H33" s="96"/>
      <c r="I33" s="2" t="s">
        <v>346</v>
      </c>
      <c r="J33" s="1" t="s">
        <v>350</v>
      </c>
      <c r="K33" s="1"/>
      <c r="L33" s="98"/>
      <c r="M33" s="98"/>
      <c r="N33" s="100"/>
      <c r="O33" s="98"/>
      <c r="P33" s="1"/>
    </row>
    <row r="34" spans="1:16" ht="85.5" customHeight="1">
      <c r="A34" s="200"/>
      <c r="B34" s="106" t="s">
        <v>261</v>
      </c>
      <c r="C34" s="99">
        <v>26</v>
      </c>
      <c r="D34" s="96" t="s">
        <v>417</v>
      </c>
      <c r="E34" s="98" t="s">
        <v>411</v>
      </c>
      <c r="F34" s="98" t="s">
        <v>412</v>
      </c>
      <c r="G34" s="98"/>
      <c r="H34" s="96" t="s">
        <v>347</v>
      </c>
      <c r="I34" s="2" t="s">
        <v>348</v>
      </c>
      <c r="J34" s="1" t="s">
        <v>349</v>
      </c>
      <c r="K34" s="1"/>
      <c r="L34" s="98"/>
      <c r="M34" s="98"/>
      <c r="N34" s="100"/>
      <c r="O34" s="98"/>
      <c r="P34" s="1"/>
    </row>
    <row r="35" spans="1:16" ht="85.5" customHeight="1">
      <c r="A35" s="104" t="s">
        <v>262</v>
      </c>
      <c r="B35" s="98" t="s">
        <v>263</v>
      </c>
      <c r="C35" s="99">
        <v>27</v>
      </c>
      <c r="D35" s="96" t="s">
        <v>417</v>
      </c>
      <c r="E35" s="98" t="s">
        <v>353</v>
      </c>
      <c r="F35" s="98"/>
      <c r="G35" s="98"/>
      <c r="H35" s="96" t="s">
        <v>351</v>
      </c>
      <c r="I35" s="2" t="s">
        <v>352</v>
      </c>
      <c r="J35" s="1" t="s">
        <v>354</v>
      </c>
      <c r="K35" s="1"/>
      <c r="L35" s="98"/>
      <c r="M35" s="98"/>
      <c r="N35" s="100"/>
      <c r="O35" s="98"/>
      <c r="P35" s="1" t="s">
        <v>414</v>
      </c>
    </row>
    <row r="36" spans="1:16" ht="85.5" customHeight="1">
      <c r="A36" s="104" t="s">
        <v>264</v>
      </c>
      <c r="B36" s="98" t="s">
        <v>265</v>
      </c>
      <c r="C36" s="99">
        <v>28</v>
      </c>
      <c r="D36" s="96" t="s">
        <v>420</v>
      </c>
      <c r="E36" s="98" t="s">
        <v>421</v>
      </c>
      <c r="F36" s="98"/>
      <c r="G36" s="98"/>
      <c r="H36" s="96"/>
      <c r="I36" s="2"/>
      <c r="J36" s="1"/>
      <c r="K36" s="1"/>
      <c r="L36" s="98"/>
      <c r="M36" s="98"/>
      <c r="N36" s="100"/>
      <c r="O36" s="98"/>
      <c r="P36" s="1" t="s">
        <v>460</v>
      </c>
    </row>
    <row r="37" spans="1:16" ht="85.5" customHeight="1">
      <c r="A37" s="104" t="s">
        <v>266</v>
      </c>
      <c r="B37" s="98" t="s">
        <v>371</v>
      </c>
      <c r="C37" s="99">
        <v>29</v>
      </c>
      <c r="D37" s="96" t="s">
        <v>417</v>
      </c>
      <c r="E37" s="98"/>
      <c r="F37" s="98"/>
      <c r="G37" s="98" t="s">
        <v>244</v>
      </c>
      <c r="H37" s="96" t="s">
        <v>276</v>
      </c>
      <c r="I37" s="98" t="s">
        <v>276</v>
      </c>
      <c r="J37" s="98" t="s">
        <v>276</v>
      </c>
      <c r="K37" s="1" t="s">
        <v>372</v>
      </c>
      <c r="L37" s="98"/>
      <c r="M37" s="98"/>
      <c r="N37" s="100"/>
      <c r="O37" s="98"/>
      <c r="P37" s="1" t="s">
        <v>461</v>
      </c>
    </row>
    <row r="38" spans="1:16" ht="85.5" customHeight="1">
      <c r="A38" s="104" t="s">
        <v>267</v>
      </c>
      <c r="B38" s="98" t="s">
        <v>275</v>
      </c>
      <c r="C38" s="99">
        <v>30</v>
      </c>
      <c r="D38" s="96" t="s">
        <v>417</v>
      </c>
      <c r="E38" s="98"/>
      <c r="F38" s="98"/>
      <c r="G38" s="98" t="s">
        <v>277</v>
      </c>
      <c r="H38" s="96" t="s">
        <v>276</v>
      </c>
      <c r="I38" s="98" t="s">
        <v>276</v>
      </c>
      <c r="J38" s="98" t="s">
        <v>276</v>
      </c>
      <c r="K38" s="1" t="s">
        <v>373</v>
      </c>
      <c r="L38" s="98"/>
      <c r="M38" s="98"/>
      <c r="N38" s="100"/>
      <c r="O38" s="98"/>
      <c r="P38" s="1" t="s">
        <v>462</v>
      </c>
    </row>
    <row r="39" spans="1:16" ht="85.5" customHeight="1">
      <c r="A39" s="200" t="s">
        <v>268</v>
      </c>
      <c r="B39" s="98" t="s">
        <v>269</v>
      </c>
      <c r="C39" s="99">
        <v>31</v>
      </c>
      <c r="D39" s="96" t="s">
        <v>417</v>
      </c>
      <c r="E39" s="98" t="s">
        <v>422</v>
      </c>
      <c r="F39" s="98"/>
      <c r="G39" s="98" t="s">
        <v>355</v>
      </c>
      <c r="H39" s="98" t="s">
        <v>464</v>
      </c>
      <c r="I39" s="2" t="s">
        <v>463</v>
      </c>
      <c r="J39" s="1" t="s">
        <v>465</v>
      </c>
      <c r="K39" s="1" t="s">
        <v>466</v>
      </c>
      <c r="L39" s="98"/>
      <c r="M39" s="98"/>
      <c r="N39" s="100"/>
      <c r="O39" s="98"/>
      <c r="P39" s="1" t="s">
        <v>468</v>
      </c>
    </row>
    <row r="40" spans="1:16" ht="85.5" customHeight="1">
      <c r="A40" s="200"/>
      <c r="B40" s="98" t="s">
        <v>270</v>
      </c>
      <c r="C40" s="99">
        <v>32</v>
      </c>
      <c r="D40" s="96" t="s">
        <v>417</v>
      </c>
      <c r="E40" s="98" t="s">
        <v>423</v>
      </c>
      <c r="F40" s="98"/>
      <c r="G40" s="98" t="s">
        <v>356</v>
      </c>
      <c r="H40" s="98" t="s">
        <v>357</v>
      </c>
      <c r="I40" s="2" t="s">
        <v>467</v>
      </c>
      <c r="J40" s="1" t="s">
        <v>469</v>
      </c>
      <c r="K40" s="1" t="s">
        <v>470</v>
      </c>
      <c r="L40" s="98"/>
      <c r="M40" s="98"/>
      <c r="N40" s="100"/>
      <c r="O40" s="98"/>
      <c r="P40" s="1" t="s">
        <v>471</v>
      </c>
    </row>
    <row r="41" spans="1:16" ht="85.5" customHeight="1">
      <c r="A41" s="200"/>
      <c r="B41" s="98" t="s">
        <v>271</v>
      </c>
      <c r="C41" s="99">
        <v>33</v>
      </c>
      <c r="D41" s="96" t="s">
        <v>424</v>
      </c>
      <c r="E41" s="98" t="s">
        <v>425</v>
      </c>
      <c r="F41" s="98" t="s">
        <v>359</v>
      </c>
      <c r="G41" s="98" t="s">
        <v>356</v>
      </c>
      <c r="H41" s="96"/>
      <c r="I41" s="2" t="s">
        <v>358</v>
      </c>
      <c r="J41" s="1"/>
      <c r="K41" s="1"/>
      <c r="L41" s="98"/>
      <c r="M41" s="98"/>
      <c r="N41" s="100"/>
      <c r="O41" s="98"/>
      <c r="P41" s="1" t="s">
        <v>374</v>
      </c>
    </row>
    <row r="42" spans="1:16" ht="85.5" customHeight="1">
      <c r="A42" s="200" t="s">
        <v>272</v>
      </c>
      <c r="B42" s="98" t="s">
        <v>273</v>
      </c>
      <c r="C42" s="99">
        <v>34</v>
      </c>
      <c r="D42" s="96" t="s">
        <v>426</v>
      </c>
      <c r="E42" s="98"/>
      <c r="F42" s="98"/>
      <c r="G42" s="98"/>
      <c r="H42" s="96" t="s">
        <v>360</v>
      </c>
      <c r="I42" s="2" t="s">
        <v>361</v>
      </c>
      <c r="J42" s="1"/>
      <c r="K42" s="1"/>
      <c r="L42" s="98"/>
      <c r="M42" s="98"/>
      <c r="N42" s="100"/>
      <c r="O42" s="98"/>
      <c r="P42" s="1"/>
    </row>
    <row r="43" spans="1:16" ht="85.5" customHeight="1">
      <c r="A43" s="200"/>
      <c r="B43" s="98" t="s">
        <v>274</v>
      </c>
      <c r="C43" s="99">
        <v>35</v>
      </c>
      <c r="D43" s="96" t="s">
        <v>426</v>
      </c>
      <c r="E43" s="98"/>
      <c r="F43" s="98"/>
      <c r="G43" s="98"/>
      <c r="H43" s="96" t="s">
        <v>360</v>
      </c>
      <c r="I43" s="2" t="s">
        <v>361</v>
      </c>
      <c r="J43" s="1"/>
      <c r="K43" s="1" t="s">
        <v>569</v>
      </c>
      <c r="L43" s="98"/>
      <c r="M43" s="98"/>
      <c r="N43" s="100"/>
      <c r="O43" s="98"/>
      <c r="P43" s="1" t="s">
        <v>568</v>
      </c>
    </row>
    <row r="44" spans="1:16" ht="85.5" customHeight="1">
      <c r="A44" s="200"/>
      <c r="B44" s="98" t="s">
        <v>278</v>
      </c>
      <c r="C44" s="99">
        <v>36</v>
      </c>
      <c r="D44" s="96" t="s">
        <v>427</v>
      </c>
      <c r="E44" s="98"/>
      <c r="F44" s="98"/>
      <c r="G44" s="98"/>
      <c r="H44" s="96" t="s">
        <v>360</v>
      </c>
      <c r="I44" s="2" t="s">
        <v>362</v>
      </c>
      <c r="J44" s="1"/>
      <c r="K44" s="1"/>
      <c r="L44" s="98"/>
      <c r="M44" s="98"/>
      <c r="N44" s="100"/>
      <c r="O44" s="98"/>
      <c r="P44" s="1" t="s">
        <v>570</v>
      </c>
    </row>
    <row r="45" spans="1:16" ht="85.5" customHeight="1">
      <c r="A45" s="198" t="s">
        <v>279</v>
      </c>
      <c r="B45" s="98" t="s">
        <v>280</v>
      </c>
      <c r="C45" s="99">
        <v>37</v>
      </c>
      <c r="D45" s="96" t="s">
        <v>427</v>
      </c>
      <c r="E45" s="98"/>
      <c r="F45" s="98"/>
      <c r="G45" s="98"/>
      <c r="H45" s="96" t="s">
        <v>360</v>
      </c>
      <c r="I45" s="2" t="s">
        <v>363</v>
      </c>
      <c r="J45" s="1"/>
      <c r="K45" s="1"/>
      <c r="L45" s="98"/>
      <c r="M45" s="98"/>
      <c r="N45" s="100"/>
      <c r="O45" s="98"/>
      <c r="P45" s="1" t="s">
        <v>364</v>
      </c>
    </row>
    <row r="46" spans="1:16" ht="85.5" customHeight="1">
      <c r="A46" s="201"/>
      <c r="B46" s="98" t="s">
        <v>365</v>
      </c>
      <c r="C46" s="99">
        <v>38</v>
      </c>
      <c r="D46" s="96" t="s">
        <v>428</v>
      </c>
      <c r="E46" s="98"/>
      <c r="F46" s="98"/>
      <c r="G46" s="98"/>
      <c r="H46" s="96" t="s">
        <v>360</v>
      </c>
      <c r="I46" s="2" t="s">
        <v>363</v>
      </c>
      <c r="J46" s="1"/>
      <c r="K46" s="1"/>
      <c r="L46" s="98"/>
      <c r="M46" s="98"/>
      <c r="N46" s="100"/>
      <c r="O46" s="98"/>
      <c r="P46" s="1" t="s">
        <v>366</v>
      </c>
    </row>
    <row r="47" spans="1:16" ht="85.5" customHeight="1">
      <c r="A47" s="201"/>
      <c r="B47" s="98" t="s">
        <v>282</v>
      </c>
      <c r="C47" s="99">
        <v>39</v>
      </c>
      <c r="D47" s="96" t="s">
        <v>426</v>
      </c>
      <c r="E47" s="98"/>
      <c r="F47" s="98"/>
      <c r="G47" s="98"/>
      <c r="H47" s="98" t="s">
        <v>339</v>
      </c>
      <c r="I47" s="2" t="s">
        <v>363</v>
      </c>
      <c r="J47" s="1"/>
      <c r="K47" s="1"/>
      <c r="L47" s="98"/>
      <c r="M47" s="98"/>
      <c r="N47" s="100"/>
      <c r="O47" s="98"/>
      <c r="P47" s="1"/>
    </row>
    <row r="48" spans="1:16" ht="85.5" customHeight="1">
      <c r="A48" s="201"/>
      <c r="B48" s="98" t="s">
        <v>281</v>
      </c>
      <c r="C48" s="99">
        <v>40</v>
      </c>
      <c r="D48" s="96" t="s">
        <v>427</v>
      </c>
      <c r="E48" s="98"/>
      <c r="F48" s="98"/>
      <c r="G48" s="98"/>
      <c r="H48" s="98" t="s">
        <v>339</v>
      </c>
      <c r="I48" s="2" t="s">
        <v>363</v>
      </c>
      <c r="J48" s="1"/>
      <c r="K48" s="1"/>
      <c r="L48" s="98"/>
      <c r="M48" s="98"/>
      <c r="N48" s="100"/>
      <c r="O48" s="98"/>
      <c r="P48" s="1"/>
    </row>
    <row r="49" spans="1:16" ht="85.5" customHeight="1">
      <c r="A49" s="199"/>
      <c r="B49" s="98" t="s">
        <v>283</v>
      </c>
      <c r="C49" s="99">
        <v>41</v>
      </c>
      <c r="D49" s="96" t="s">
        <v>426</v>
      </c>
      <c r="E49" s="98"/>
      <c r="F49" s="98"/>
      <c r="G49" s="98"/>
      <c r="H49" s="98" t="s">
        <v>339</v>
      </c>
      <c r="I49" s="2" t="s">
        <v>363</v>
      </c>
      <c r="J49" s="1"/>
      <c r="K49" s="1"/>
      <c r="L49" s="98"/>
      <c r="M49" s="98"/>
      <c r="N49" s="100"/>
      <c r="O49" s="98"/>
      <c r="P49" s="1" t="s">
        <v>390</v>
      </c>
    </row>
    <row r="50" spans="1:16" ht="85.5" customHeight="1">
      <c r="A50" s="104" t="s">
        <v>284</v>
      </c>
      <c r="B50" s="98" t="s">
        <v>269</v>
      </c>
      <c r="C50" s="99">
        <v>42</v>
      </c>
      <c r="D50" s="96" t="s">
        <v>429</v>
      </c>
      <c r="E50" s="98" t="s">
        <v>384</v>
      </c>
      <c r="F50" s="98"/>
      <c r="G50" s="98"/>
      <c r="H50" s="96" t="s">
        <v>367</v>
      </c>
      <c r="I50" s="2" t="s">
        <v>367</v>
      </c>
      <c r="J50" s="1"/>
      <c r="K50" s="1"/>
      <c r="L50" s="98"/>
      <c r="M50" s="98"/>
      <c r="N50" s="100"/>
      <c r="O50" s="98"/>
      <c r="P50" s="1" t="s">
        <v>368</v>
      </c>
    </row>
    <row r="51" spans="1:16" ht="85.5" customHeight="1">
      <c r="A51" s="198" t="s">
        <v>285</v>
      </c>
      <c r="B51" s="98" t="s">
        <v>286</v>
      </c>
      <c r="C51" s="99">
        <v>43</v>
      </c>
      <c r="D51" s="96"/>
      <c r="E51" s="98"/>
      <c r="F51" s="98"/>
      <c r="G51" s="98"/>
      <c r="H51" s="96"/>
      <c r="I51" s="2"/>
      <c r="J51" s="1"/>
      <c r="K51" s="1"/>
      <c r="L51" s="98"/>
      <c r="M51" s="98"/>
      <c r="N51" s="100"/>
      <c r="O51" s="98"/>
      <c r="P51" s="1" t="s">
        <v>369</v>
      </c>
    </row>
    <row r="52" spans="1:16" ht="85.5" customHeight="1">
      <c r="A52" s="201"/>
      <c r="B52" s="98" t="s">
        <v>287</v>
      </c>
      <c r="C52" s="99">
        <v>44</v>
      </c>
      <c r="D52" s="96"/>
      <c r="E52" s="98"/>
      <c r="F52" s="98"/>
      <c r="G52" s="98"/>
      <c r="H52" s="96"/>
      <c r="I52" s="2"/>
      <c r="J52" s="1"/>
      <c r="K52" s="1"/>
      <c r="L52" s="98"/>
      <c r="M52" s="98"/>
      <c r="N52" s="100"/>
      <c r="O52" s="98"/>
      <c r="P52" s="1"/>
    </row>
    <row r="53" spans="1:16" ht="85.5" customHeight="1">
      <c r="A53" s="201"/>
      <c r="B53" s="98" t="s">
        <v>288</v>
      </c>
      <c r="C53" s="99">
        <v>45</v>
      </c>
      <c r="D53" s="96"/>
      <c r="E53" s="98"/>
      <c r="F53" s="98"/>
      <c r="G53" s="98"/>
      <c r="H53" s="96"/>
      <c r="I53" s="2"/>
      <c r="J53" s="1"/>
      <c r="K53" s="1"/>
      <c r="L53" s="98"/>
      <c r="M53" s="98"/>
      <c r="N53" s="100"/>
      <c r="O53" s="98"/>
      <c r="P53" s="1"/>
    </row>
    <row r="54" spans="1:16" ht="85.5" customHeight="1">
      <c r="A54" s="201"/>
      <c r="B54" s="98" t="s">
        <v>289</v>
      </c>
      <c r="C54" s="99">
        <v>46</v>
      </c>
      <c r="D54" s="96"/>
      <c r="E54" s="98"/>
      <c r="F54" s="98"/>
      <c r="G54" s="98"/>
      <c r="H54" s="96"/>
      <c r="I54" s="2"/>
      <c r="J54" s="1"/>
      <c r="K54" s="1"/>
      <c r="L54" s="98"/>
      <c r="M54" s="98"/>
      <c r="N54" s="100"/>
      <c r="O54" s="98"/>
      <c r="P54" s="1"/>
    </row>
    <row r="55" spans="1:16" ht="85.5" customHeight="1">
      <c r="A55" s="201"/>
      <c r="B55" s="98" t="s">
        <v>290</v>
      </c>
      <c r="C55" s="99">
        <v>47</v>
      </c>
      <c r="D55" s="96"/>
      <c r="E55" s="98"/>
      <c r="F55" s="98"/>
      <c r="G55" s="98"/>
      <c r="H55" s="96"/>
      <c r="I55" s="2"/>
      <c r="J55" s="1"/>
      <c r="K55" s="1"/>
      <c r="L55" s="98"/>
      <c r="M55" s="98"/>
      <c r="N55" s="100"/>
      <c r="O55" s="98"/>
      <c r="P55" s="1"/>
    </row>
    <row r="56" spans="1:16" ht="85.5" customHeight="1">
      <c r="A56" s="199"/>
      <c r="B56" s="98" t="s">
        <v>291</v>
      </c>
      <c r="C56" s="99">
        <v>48</v>
      </c>
      <c r="D56" s="96"/>
      <c r="E56" s="98"/>
      <c r="F56" s="98"/>
      <c r="G56" s="98"/>
      <c r="H56" s="96"/>
      <c r="I56" s="2"/>
      <c r="J56" s="1"/>
      <c r="K56" s="1"/>
      <c r="L56" s="98"/>
      <c r="M56" s="98"/>
      <c r="N56" s="100"/>
      <c r="O56" s="98"/>
      <c r="P56" s="1"/>
    </row>
    <row r="57" spans="1:16" ht="85.5" customHeight="1">
      <c r="A57" s="200" t="s">
        <v>293</v>
      </c>
      <c r="B57" s="98" t="s">
        <v>294</v>
      </c>
      <c r="C57" s="99">
        <v>49</v>
      </c>
      <c r="D57" s="96" t="s">
        <v>429</v>
      </c>
      <c r="E57" s="98"/>
      <c r="F57" s="98" t="s">
        <v>389</v>
      </c>
      <c r="G57" s="98"/>
      <c r="H57" s="96"/>
      <c r="I57" s="2"/>
      <c r="J57" s="1"/>
      <c r="K57" s="1"/>
      <c r="L57" s="98"/>
      <c r="M57" s="98"/>
      <c r="N57" s="100"/>
      <c r="O57" s="98"/>
      <c r="P57" s="1" t="s">
        <v>375</v>
      </c>
    </row>
    <row r="58" spans="1:16" ht="85.5" customHeight="1">
      <c r="A58" s="200"/>
      <c r="B58" s="98" t="s">
        <v>295</v>
      </c>
      <c r="C58" s="99">
        <v>50</v>
      </c>
      <c r="D58" s="96" t="s">
        <v>430</v>
      </c>
      <c r="E58" s="98" t="s">
        <v>377</v>
      </c>
      <c r="F58" s="98"/>
      <c r="G58" s="98"/>
      <c r="H58" s="96"/>
      <c r="I58" s="2"/>
      <c r="J58" s="1"/>
      <c r="K58" s="1" t="s">
        <v>378</v>
      </c>
      <c r="L58" s="98"/>
      <c r="M58" s="98"/>
      <c r="N58" s="100"/>
      <c r="O58" s="98"/>
      <c r="P58" s="1" t="s">
        <v>370</v>
      </c>
    </row>
    <row r="59" spans="1:16" ht="85.5" customHeight="1">
      <c r="A59" s="200"/>
      <c r="B59" s="98" t="s">
        <v>296</v>
      </c>
      <c r="C59" s="99">
        <v>51</v>
      </c>
      <c r="D59" s="96" t="s">
        <v>429</v>
      </c>
      <c r="E59" s="98" t="s">
        <v>376</v>
      </c>
      <c r="F59" s="98"/>
      <c r="G59" s="98"/>
      <c r="H59" s="96"/>
      <c r="I59" s="2"/>
      <c r="J59" s="1"/>
      <c r="K59" s="1"/>
      <c r="L59" s="98"/>
      <c r="M59" s="98"/>
      <c r="N59" s="100"/>
      <c r="O59" s="98"/>
      <c r="P59" s="1"/>
    </row>
    <row r="60" spans="1:16" ht="85.5" customHeight="1">
      <c r="A60" s="200"/>
      <c r="B60" s="98" t="s">
        <v>297</v>
      </c>
      <c r="C60" s="99">
        <v>52</v>
      </c>
      <c r="D60" s="96" t="s">
        <v>429</v>
      </c>
      <c r="E60" s="98" t="s">
        <v>379</v>
      </c>
      <c r="F60" s="98"/>
      <c r="G60" s="98"/>
      <c r="H60" s="96"/>
      <c r="I60" s="2"/>
      <c r="J60" s="1"/>
      <c r="K60" s="1"/>
      <c r="L60" s="98"/>
      <c r="M60" s="98"/>
      <c r="N60" s="100"/>
      <c r="O60" s="98"/>
      <c r="P60" s="1"/>
    </row>
    <row r="61" spans="1:16" ht="85.5" customHeight="1">
      <c r="A61" s="200"/>
      <c r="B61" s="98" t="s">
        <v>298</v>
      </c>
      <c r="C61" s="99">
        <v>53</v>
      </c>
      <c r="D61" s="96" t="s">
        <v>430</v>
      </c>
      <c r="E61" s="98" t="s">
        <v>379</v>
      </c>
      <c r="F61" s="98"/>
      <c r="G61" s="98"/>
      <c r="H61" s="96"/>
      <c r="I61" s="2"/>
      <c r="J61" s="1"/>
      <c r="K61" s="1"/>
      <c r="L61" s="98"/>
      <c r="M61" s="98"/>
      <c r="N61" s="100"/>
      <c r="O61" s="98"/>
      <c r="P61" s="1"/>
    </row>
    <row r="62" spans="1:16" ht="85.5" customHeight="1">
      <c r="A62" s="200"/>
      <c r="B62" s="98" t="s">
        <v>299</v>
      </c>
      <c r="C62" s="99">
        <v>54</v>
      </c>
      <c r="D62" s="96" t="s">
        <v>429</v>
      </c>
      <c r="E62" s="98" t="s">
        <v>379</v>
      </c>
      <c r="F62" s="98"/>
      <c r="G62" s="98"/>
      <c r="H62" s="96"/>
      <c r="I62" s="2"/>
      <c r="J62" s="1"/>
      <c r="K62" s="1"/>
      <c r="L62" s="98"/>
      <c r="M62" s="98"/>
      <c r="N62" s="100"/>
      <c r="O62" s="98"/>
      <c r="P62" s="1"/>
    </row>
    <row r="63" spans="1:16" ht="85.5" customHeight="1">
      <c r="A63" s="200"/>
      <c r="B63" s="98" t="s">
        <v>300</v>
      </c>
      <c r="C63" s="99">
        <v>55</v>
      </c>
      <c r="D63" s="96" t="s">
        <v>429</v>
      </c>
      <c r="E63" s="98" t="s">
        <v>380</v>
      </c>
      <c r="F63" s="98"/>
      <c r="G63" s="98"/>
      <c r="H63" s="96"/>
      <c r="I63" s="2"/>
      <c r="J63" s="1"/>
      <c r="K63" s="1"/>
      <c r="L63" s="98"/>
      <c r="M63" s="98"/>
      <c r="N63" s="100"/>
      <c r="O63" s="98"/>
      <c r="P63" s="1"/>
    </row>
    <row r="64" spans="1:16" ht="98.25" customHeight="1">
      <c r="A64" s="200"/>
      <c r="B64" s="98" t="s">
        <v>431</v>
      </c>
      <c r="C64" s="99">
        <v>56</v>
      </c>
      <c r="D64" s="96" t="s">
        <v>430</v>
      </c>
      <c r="E64" s="98" t="s">
        <v>478</v>
      </c>
      <c r="F64" s="98"/>
      <c r="G64" s="98"/>
      <c r="H64" s="96" t="s">
        <v>381</v>
      </c>
      <c r="I64" s="2" t="s">
        <v>382</v>
      </c>
      <c r="J64" s="1" t="s">
        <v>432</v>
      </c>
      <c r="K64" s="1"/>
      <c r="L64" s="98"/>
      <c r="M64" s="98"/>
      <c r="N64" s="100"/>
      <c r="O64" s="98"/>
      <c r="P64" s="1" t="s">
        <v>383</v>
      </c>
    </row>
    <row r="65" spans="1:16" ht="85.5" customHeight="1">
      <c r="A65" s="104" t="s">
        <v>301</v>
      </c>
      <c r="B65" s="98" t="s">
        <v>302</v>
      </c>
      <c r="C65" s="99">
        <v>57</v>
      </c>
      <c r="D65" s="96" t="s">
        <v>429</v>
      </c>
      <c r="E65" s="98" t="s">
        <v>384</v>
      </c>
      <c r="F65" s="98"/>
      <c r="G65" s="98"/>
      <c r="H65" s="96"/>
      <c r="I65" s="2"/>
      <c r="J65" s="1"/>
      <c r="K65" s="1"/>
      <c r="L65" s="98"/>
      <c r="M65" s="98"/>
      <c r="N65" s="100"/>
      <c r="O65" s="98"/>
      <c r="P65" s="1"/>
    </row>
    <row r="66" spans="1:16" ht="85.5" customHeight="1">
      <c r="A66" s="198" t="s">
        <v>303</v>
      </c>
      <c r="B66" s="98" t="s">
        <v>304</v>
      </c>
      <c r="C66" s="99">
        <v>58</v>
      </c>
      <c r="D66" s="96" t="s">
        <v>429</v>
      </c>
      <c r="E66" s="98" t="s">
        <v>384</v>
      </c>
      <c r="F66" s="98"/>
      <c r="G66" s="98"/>
      <c r="H66" s="96"/>
      <c r="I66" s="2"/>
      <c r="J66" s="1"/>
      <c r="K66" s="1"/>
      <c r="L66" s="98"/>
      <c r="M66" s="98"/>
      <c r="N66" s="100"/>
      <c r="O66" s="98"/>
      <c r="P66" s="1" t="s">
        <v>385</v>
      </c>
    </row>
    <row r="67" spans="1:16" ht="85.5" customHeight="1">
      <c r="A67" s="199"/>
      <c r="B67" s="98" t="s">
        <v>305</v>
      </c>
      <c r="C67" s="99">
        <v>59</v>
      </c>
      <c r="D67" s="96" t="s">
        <v>429</v>
      </c>
      <c r="E67" s="98" t="s">
        <v>479</v>
      </c>
      <c r="F67" s="98"/>
      <c r="G67" s="98"/>
      <c r="H67" s="96"/>
      <c r="I67" s="2"/>
      <c r="J67" s="1"/>
      <c r="K67" s="1"/>
      <c r="L67" s="98"/>
      <c r="M67" s="98"/>
      <c r="N67" s="100"/>
      <c r="O67" s="98"/>
      <c r="P67" s="1"/>
    </row>
    <row r="68" spans="1:16" ht="85.5" customHeight="1">
      <c r="A68" s="198" t="s">
        <v>308</v>
      </c>
      <c r="B68" s="98" t="s">
        <v>306</v>
      </c>
      <c r="C68" s="99">
        <v>60</v>
      </c>
      <c r="D68" s="96" t="s">
        <v>433</v>
      </c>
      <c r="E68" s="98" t="s">
        <v>384</v>
      </c>
      <c r="F68" s="98"/>
      <c r="G68" s="98"/>
      <c r="H68" s="96"/>
      <c r="I68" s="2"/>
      <c r="J68" s="1"/>
      <c r="K68" s="1"/>
      <c r="L68" s="98"/>
      <c r="M68" s="98"/>
      <c r="N68" s="100"/>
      <c r="O68" s="98"/>
      <c r="P68" s="1"/>
    </row>
    <row r="69" spans="1:16" ht="85.5" customHeight="1">
      <c r="A69" s="199"/>
      <c r="B69" s="98" t="s">
        <v>307</v>
      </c>
      <c r="C69" s="99">
        <v>61</v>
      </c>
      <c r="D69" s="96" t="s">
        <v>433</v>
      </c>
      <c r="E69" s="98" t="s">
        <v>384</v>
      </c>
      <c r="F69" s="98"/>
      <c r="G69" s="98"/>
      <c r="H69" s="96"/>
      <c r="I69" s="2"/>
      <c r="J69" s="1"/>
      <c r="K69" s="1"/>
      <c r="L69" s="98"/>
      <c r="M69" s="98"/>
      <c r="N69" s="100"/>
      <c r="O69" s="98"/>
      <c r="P69" s="1"/>
    </row>
    <row r="70" spans="1:16" ht="85.5" customHeight="1">
      <c r="A70" s="198" t="s">
        <v>309</v>
      </c>
      <c r="B70" s="98" t="s">
        <v>307</v>
      </c>
      <c r="C70" s="99">
        <v>62</v>
      </c>
      <c r="D70" s="96" t="s">
        <v>433</v>
      </c>
      <c r="E70" s="98" t="s">
        <v>384</v>
      </c>
      <c r="F70" s="98"/>
      <c r="G70" s="98"/>
      <c r="H70" s="96"/>
      <c r="I70" s="2"/>
      <c r="J70" s="1"/>
      <c r="K70" s="1"/>
      <c r="L70" s="98"/>
      <c r="M70" s="98"/>
      <c r="N70" s="100"/>
      <c r="O70" s="98"/>
      <c r="P70" s="1"/>
    </row>
    <row r="71" spans="1:16" ht="85.5" customHeight="1">
      <c r="A71" s="199"/>
      <c r="B71" s="98" t="s">
        <v>310</v>
      </c>
      <c r="C71" s="99">
        <v>63</v>
      </c>
      <c r="D71" s="96" t="s">
        <v>434</v>
      </c>
      <c r="E71" s="98" t="s">
        <v>435</v>
      </c>
      <c r="F71" s="98"/>
      <c r="G71" s="98"/>
      <c r="H71" s="96"/>
      <c r="I71" s="2"/>
      <c r="J71" s="1"/>
      <c r="K71" s="1"/>
      <c r="L71" s="98"/>
      <c r="M71" s="98"/>
      <c r="N71" s="100"/>
      <c r="O71" s="98"/>
      <c r="P71" s="1" t="s">
        <v>386</v>
      </c>
    </row>
    <row r="72" spans="1:16" ht="85.5" customHeight="1">
      <c r="A72" s="198" t="s">
        <v>311</v>
      </c>
      <c r="B72" s="98" t="s">
        <v>312</v>
      </c>
      <c r="C72" s="99">
        <v>64</v>
      </c>
      <c r="D72" s="126"/>
      <c r="E72" s="98" t="s">
        <v>391</v>
      </c>
      <c r="F72" s="98"/>
      <c r="G72" s="98"/>
      <c r="H72" s="96"/>
      <c r="I72" s="2"/>
      <c r="J72" s="1"/>
      <c r="K72" s="1"/>
      <c r="L72" s="98"/>
      <c r="M72" s="98"/>
      <c r="N72" s="100"/>
      <c r="O72" s="98"/>
      <c r="P72" s="1" t="s">
        <v>387</v>
      </c>
    </row>
    <row r="73" spans="1:16" ht="85.5" customHeight="1">
      <c r="A73" s="199"/>
      <c r="B73" s="98" t="s">
        <v>313</v>
      </c>
      <c r="C73" s="99">
        <v>65</v>
      </c>
      <c r="D73" s="126"/>
      <c r="E73" s="98" t="s">
        <v>391</v>
      </c>
      <c r="F73" s="98"/>
      <c r="G73" s="98"/>
      <c r="H73" s="96"/>
      <c r="I73" s="2"/>
      <c r="J73" s="1"/>
      <c r="K73" s="1"/>
      <c r="L73" s="98"/>
      <c r="M73" s="98"/>
      <c r="N73" s="100"/>
      <c r="O73" s="98"/>
      <c r="P73" s="1" t="s">
        <v>388</v>
      </c>
    </row>
  </sheetData>
  <mergeCells count="29">
    <mergeCell ref="B6:B12"/>
    <mergeCell ref="A16:A24"/>
    <mergeCell ref="A26:A29"/>
    <mergeCell ref="A30:A34"/>
    <mergeCell ref="A6:A12"/>
    <mergeCell ref="A2:P2"/>
    <mergeCell ref="C4:C5"/>
    <mergeCell ref="D4:D5"/>
    <mergeCell ref="H4:H5"/>
    <mergeCell ref="K4:K5"/>
    <mergeCell ref="I4:J4"/>
    <mergeCell ref="F4:F5"/>
    <mergeCell ref="P4:P5"/>
    <mergeCell ref="O4:O5"/>
    <mergeCell ref="G4:G5"/>
    <mergeCell ref="A4:A5"/>
    <mergeCell ref="B4:B5"/>
    <mergeCell ref="L4:M4"/>
    <mergeCell ref="E4:E5"/>
    <mergeCell ref="N4:N5"/>
    <mergeCell ref="A66:A67"/>
    <mergeCell ref="A68:A69"/>
    <mergeCell ref="A70:A71"/>
    <mergeCell ref="A72:A73"/>
    <mergeCell ref="A39:A41"/>
    <mergeCell ref="A42:A44"/>
    <mergeCell ref="A45:A49"/>
    <mergeCell ref="A51:A56"/>
    <mergeCell ref="A57:A64"/>
  </mergeCells>
  <phoneticPr fontId="1"/>
  <pageMargins left="0.31496062992125984" right="0.2" top="0.22" bottom="0.23" header="0.2" footer="0.2"/>
  <pageSetup paperSize="8" scale="78"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topLeftCell="I1" workbookViewId="0">
      <selection activeCell="T59" sqref="T59"/>
    </sheetView>
  </sheetViews>
  <sheetFormatPr defaultRowHeight="14.25"/>
  <cols>
    <col min="1" max="1" width="3" style="150" customWidth="1"/>
    <col min="2" max="2" width="29.875" style="150" customWidth="1"/>
    <col min="3" max="3" width="13" style="152" customWidth="1"/>
    <col min="4" max="4" width="5.625" style="150" customWidth="1"/>
    <col min="5" max="5" width="34.125" style="150" customWidth="1"/>
    <col min="6" max="6" width="15.25" style="150" customWidth="1"/>
    <col min="7" max="8" width="3.625" style="150" customWidth="1"/>
    <col min="9" max="9" width="29.875" style="150" customWidth="1"/>
    <col min="10" max="10" width="13" style="152" customWidth="1"/>
    <col min="11" max="11" width="5.625" style="150" customWidth="1"/>
    <col min="12" max="12" width="33.375" style="150" customWidth="1"/>
    <col min="13" max="13" width="15.25" style="150" customWidth="1"/>
    <col min="14" max="14" width="2.875" style="150" customWidth="1"/>
    <col min="15" max="15" width="3" style="150" customWidth="1"/>
    <col min="16" max="16" width="29.875" style="150" customWidth="1"/>
    <col min="17" max="17" width="13" style="152" customWidth="1"/>
    <col min="18" max="18" width="5.625" style="150" customWidth="1"/>
    <col min="19" max="19" width="34" style="150" customWidth="1"/>
    <col min="20" max="20" width="15.25" style="150" customWidth="1"/>
    <col min="21" max="22" width="3.625" style="150" customWidth="1"/>
    <col min="23" max="23" width="29.875" style="150" customWidth="1"/>
    <col min="24" max="24" width="13" style="152" customWidth="1"/>
    <col min="25" max="25" width="5.625" style="150" customWidth="1"/>
    <col min="26" max="26" width="34.375" style="150" customWidth="1"/>
    <col min="27" max="27" width="15.25" style="150" customWidth="1"/>
    <col min="28" max="16384" width="9" style="150"/>
  </cols>
  <sheetData>
    <row r="1" spans="1:27" ht="33.75" customHeight="1">
      <c r="A1" s="150" t="s">
        <v>548</v>
      </c>
      <c r="H1" s="177"/>
      <c r="O1" s="169" t="s">
        <v>527</v>
      </c>
      <c r="V1" s="177"/>
    </row>
    <row r="2" spans="1:27" ht="25.5" customHeight="1">
      <c r="B2" s="210" t="s">
        <v>552</v>
      </c>
      <c r="C2" s="210"/>
      <c r="D2" s="210"/>
      <c r="E2" s="210"/>
      <c r="F2" s="210"/>
      <c r="G2" s="210"/>
      <c r="H2" s="210"/>
      <c r="I2" s="210"/>
      <c r="J2" s="210"/>
      <c r="K2" s="210"/>
      <c r="L2" s="210"/>
      <c r="M2" s="210"/>
      <c r="O2" s="169"/>
      <c r="V2" s="177"/>
    </row>
    <row r="3" spans="1:27" s="153" customFormat="1" ht="12">
      <c r="B3" s="171" t="s">
        <v>542</v>
      </c>
      <c r="C3" s="154"/>
      <c r="H3" s="178"/>
      <c r="I3" s="171" t="s">
        <v>543</v>
      </c>
      <c r="J3" s="154"/>
      <c r="O3" s="170"/>
      <c r="P3" s="171" t="s">
        <v>545</v>
      </c>
      <c r="Q3" s="154"/>
      <c r="V3" s="178"/>
      <c r="W3" s="171" t="s">
        <v>547</v>
      </c>
      <c r="X3" s="154"/>
    </row>
    <row r="4" spans="1:27" s="153" customFormat="1" ht="12">
      <c r="C4" s="154"/>
      <c r="H4" s="178"/>
      <c r="J4" s="154"/>
      <c r="O4" s="170"/>
      <c r="Q4" s="154"/>
      <c r="V4" s="178"/>
      <c r="X4" s="154"/>
    </row>
    <row r="5" spans="1:27" s="153" customFormat="1" ht="12">
      <c r="B5" s="153" t="s">
        <v>506</v>
      </c>
      <c r="C5" s="154"/>
      <c r="H5" s="178"/>
      <c r="I5" s="153" t="s">
        <v>506</v>
      </c>
      <c r="J5" s="154"/>
      <c r="O5" s="170"/>
      <c r="P5" s="153" t="s">
        <v>506</v>
      </c>
      <c r="Q5" s="154"/>
      <c r="V5" s="178"/>
      <c r="W5" s="153" t="s">
        <v>506</v>
      </c>
      <c r="X5" s="154"/>
    </row>
    <row r="6" spans="1:27" s="153" customFormat="1" ht="12">
      <c r="C6" s="154"/>
      <c r="H6" s="178"/>
      <c r="J6" s="154"/>
      <c r="O6" s="170"/>
      <c r="Q6" s="154"/>
      <c r="V6" s="178"/>
      <c r="X6" s="154"/>
    </row>
    <row r="7" spans="1:27" s="153" customFormat="1" ht="12">
      <c r="B7" s="153" t="s">
        <v>510</v>
      </c>
      <c r="C7" s="154"/>
      <c r="E7" s="153" t="s">
        <v>514</v>
      </c>
      <c r="H7" s="178"/>
      <c r="I7" s="153" t="s">
        <v>510</v>
      </c>
      <c r="J7" s="154"/>
      <c r="L7" s="153" t="s">
        <v>514</v>
      </c>
      <c r="O7" s="170"/>
      <c r="P7" s="153" t="s">
        <v>510</v>
      </c>
      <c r="Q7" s="154"/>
      <c r="S7" s="153" t="s">
        <v>514</v>
      </c>
      <c r="V7" s="178"/>
      <c r="W7" s="153" t="s">
        <v>510</v>
      </c>
      <c r="X7" s="154"/>
      <c r="Z7" s="153" t="s">
        <v>514</v>
      </c>
    </row>
    <row r="8" spans="1:27" s="153" customFormat="1" ht="12">
      <c r="B8" s="153" t="s">
        <v>518</v>
      </c>
      <c r="C8" s="155" t="s">
        <v>504</v>
      </c>
      <c r="E8" s="153" t="s">
        <v>518</v>
      </c>
      <c r="F8" s="156" t="s">
        <v>504</v>
      </c>
      <c r="G8" s="156"/>
      <c r="H8" s="178"/>
      <c r="I8" s="153" t="s">
        <v>526</v>
      </c>
      <c r="J8" s="155" t="s">
        <v>504</v>
      </c>
      <c r="L8" s="153" t="s">
        <v>526</v>
      </c>
      <c r="M8" s="156" t="s">
        <v>504</v>
      </c>
      <c r="O8" s="170"/>
      <c r="P8" s="153" t="s">
        <v>518</v>
      </c>
      <c r="Q8" s="155" t="s">
        <v>504</v>
      </c>
      <c r="S8" s="153" t="s">
        <v>518</v>
      </c>
      <c r="T8" s="156" t="s">
        <v>504</v>
      </c>
      <c r="U8" s="156"/>
      <c r="V8" s="178"/>
      <c r="W8" s="153" t="s">
        <v>526</v>
      </c>
      <c r="X8" s="155" t="s">
        <v>504</v>
      </c>
      <c r="Z8" s="153" t="s">
        <v>526</v>
      </c>
      <c r="AA8" s="156" t="s">
        <v>504</v>
      </c>
    </row>
    <row r="9" spans="1:27" s="153" customFormat="1" ht="12">
      <c r="B9" s="157" t="s">
        <v>512</v>
      </c>
      <c r="C9" s="157" t="s">
        <v>513</v>
      </c>
      <c r="E9" s="157" t="s">
        <v>512</v>
      </c>
      <c r="F9" s="157" t="s">
        <v>515</v>
      </c>
      <c r="G9" s="175"/>
      <c r="H9" s="178"/>
      <c r="I9" s="157" t="s">
        <v>512</v>
      </c>
      <c r="J9" s="157" t="s">
        <v>513</v>
      </c>
      <c r="L9" s="157" t="s">
        <v>512</v>
      </c>
      <c r="M9" s="157" t="s">
        <v>515</v>
      </c>
      <c r="O9" s="170"/>
      <c r="P9" s="157" t="s">
        <v>512</v>
      </c>
      <c r="Q9" s="157" t="s">
        <v>513</v>
      </c>
      <c r="S9" s="157" t="s">
        <v>512</v>
      </c>
      <c r="T9" s="157" t="s">
        <v>515</v>
      </c>
      <c r="U9" s="175"/>
      <c r="V9" s="178"/>
      <c r="W9" s="157" t="s">
        <v>512</v>
      </c>
      <c r="X9" s="157" t="s">
        <v>513</v>
      </c>
      <c r="Z9" s="157" t="s">
        <v>512</v>
      </c>
      <c r="AA9" s="157" t="s">
        <v>515</v>
      </c>
    </row>
    <row r="10" spans="1:27" s="153" customFormat="1" ht="12">
      <c r="B10" s="158" t="s">
        <v>503</v>
      </c>
      <c r="C10" s="159">
        <v>2500000</v>
      </c>
      <c r="E10" s="160">
        <v>200</v>
      </c>
      <c r="F10" s="161" t="s">
        <v>519</v>
      </c>
      <c r="G10" s="173"/>
      <c r="H10" s="178"/>
      <c r="I10" s="158" t="s">
        <v>536</v>
      </c>
      <c r="J10" s="159">
        <f>C10*1.5</f>
        <v>3750000</v>
      </c>
      <c r="L10" s="160">
        <v>500</v>
      </c>
      <c r="M10" s="161" t="s">
        <v>519</v>
      </c>
      <c r="O10" s="170"/>
      <c r="P10" s="158" t="s">
        <v>503</v>
      </c>
      <c r="Q10" s="159">
        <v>400000</v>
      </c>
      <c r="S10" s="160">
        <v>200</v>
      </c>
      <c r="T10" s="161" t="s">
        <v>519</v>
      </c>
      <c r="U10" s="173"/>
      <c r="V10" s="178"/>
      <c r="W10" s="158" t="s">
        <v>538</v>
      </c>
      <c r="X10" s="159">
        <f>Q10*1.5</f>
        <v>600000</v>
      </c>
      <c r="Z10" s="160">
        <v>500</v>
      </c>
      <c r="AA10" s="161" t="s">
        <v>519</v>
      </c>
    </row>
    <row r="11" spans="1:27" s="153" customFormat="1" ht="12">
      <c r="B11" s="158" t="s">
        <v>521</v>
      </c>
      <c r="C11" s="159">
        <v>600000</v>
      </c>
      <c r="E11" s="158" t="s">
        <v>516</v>
      </c>
      <c r="F11" s="162">
        <f>10*12*E10</f>
        <v>24000</v>
      </c>
      <c r="G11" s="176"/>
      <c r="H11" s="178"/>
      <c r="I11" s="158" t="s">
        <v>521</v>
      </c>
      <c r="J11" s="159">
        <v>600000</v>
      </c>
      <c r="L11" s="158" t="s">
        <v>531</v>
      </c>
      <c r="M11" s="162">
        <f>10*12*L10</f>
        <v>60000</v>
      </c>
      <c r="O11" s="170"/>
      <c r="P11" s="158" t="s">
        <v>521</v>
      </c>
      <c r="Q11" s="159">
        <v>100000</v>
      </c>
      <c r="S11" s="158" t="s">
        <v>516</v>
      </c>
      <c r="T11" s="162">
        <f>10*12*S10</f>
        <v>24000</v>
      </c>
      <c r="U11" s="176"/>
      <c r="V11" s="178"/>
      <c r="W11" s="158" t="s">
        <v>539</v>
      </c>
      <c r="X11" s="159">
        <f>Q11*1.5</f>
        <v>150000</v>
      </c>
      <c r="Z11" s="158" t="s">
        <v>531</v>
      </c>
      <c r="AA11" s="162">
        <f>10*12*Z10</f>
        <v>60000</v>
      </c>
    </row>
    <row r="12" spans="1:27" s="153" customFormat="1" ht="12">
      <c r="B12" s="158" t="s">
        <v>522</v>
      </c>
      <c r="C12" s="159">
        <f>25000*E10</f>
        <v>5000000</v>
      </c>
      <c r="E12" s="158" t="s">
        <v>524</v>
      </c>
      <c r="F12" s="162">
        <f>80*12*E10</f>
        <v>192000</v>
      </c>
      <c r="G12" s="176"/>
      <c r="H12" s="178"/>
      <c r="I12" s="158" t="s">
        <v>522</v>
      </c>
      <c r="J12" s="159">
        <f>25000*L10</f>
        <v>12500000</v>
      </c>
      <c r="L12" s="158" t="s">
        <v>533</v>
      </c>
      <c r="M12" s="162">
        <f>80*12*L10</f>
        <v>480000</v>
      </c>
      <c r="O12" s="170"/>
      <c r="P12" s="158" t="s">
        <v>522</v>
      </c>
      <c r="Q12" s="159">
        <f>25000*S10</f>
        <v>5000000</v>
      </c>
      <c r="S12" s="158" t="s">
        <v>524</v>
      </c>
      <c r="T12" s="162">
        <f>80*12*S10</f>
        <v>192000</v>
      </c>
      <c r="U12" s="176"/>
      <c r="V12" s="178"/>
      <c r="W12" s="158" t="s">
        <v>522</v>
      </c>
      <c r="X12" s="159">
        <f>25000*Z10</f>
        <v>12500000</v>
      </c>
      <c r="Z12" s="158" t="s">
        <v>533</v>
      </c>
      <c r="AA12" s="162">
        <f>80*12*Z10</f>
        <v>480000</v>
      </c>
    </row>
    <row r="13" spans="1:27" s="153" customFormat="1" ht="12">
      <c r="B13" s="158" t="s">
        <v>508</v>
      </c>
      <c r="C13" s="159">
        <v>0</v>
      </c>
      <c r="E13" s="158" t="s">
        <v>523</v>
      </c>
      <c r="F13" s="162">
        <f>70*E10*1.05</f>
        <v>14700</v>
      </c>
      <c r="G13" s="176"/>
      <c r="H13" s="178"/>
      <c r="I13" s="158" t="s">
        <v>564</v>
      </c>
      <c r="J13" s="159">
        <v>0</v>
      </c>
      <c r="L13" s="158" t="s">
        <v>532</v>
      </c>
      <c r="M13" s="162">
        <f>70*L10*1.05</f>
        <v>36750</v>
      </c>
      <c r="O13" s="170"/>
      <c r="P13" s="158" t="s">
        <v>564</v>
      </c>
      <c r="Q13" s="159">
        <v>0</v>
      </c>
      <c r="S13" s="158" t="s">
        <v>523</v>
      </c>
      <c r="T13" s="162">
        <f>70*S10*1.05</f>
        <v>14700</v>
      </c>
      <c r="U13" s="176"/>
      <c r="V13" s="178"/>
      <c r="W13" s="158" t="s">
        <v>564</v>
      </c>
      <c r="X13" s="159">
        <v>0</v>
      </c>
      <c r="Z13" s="158" t="s">
        <v>532</v>
      </c>
      <c r="AA13" s="162">
        <f>70*Z10*1.05</f>
        <v>36750</v>
      </c>
    </row>
    <row r="14" spans="1:27" s="153" customFormat="1" ht="12">
      <c r="B14" s="158" t="s">
        <v>509</v>
      </c>
      <c r="C14" s="159">
        <f>(C10+C11+C12)*0.014</f>
        <v>113400</v>
      </c>
      <c r="E14" s="158" t="s">
        <v>520</v>
      </c>
      <c r="F14" s="163">
        <f>10*12</f>
        <v>120</v>
      </c>
      <c r="G14" s="176"/>
      <c r="H14" s="178"/>
      <c r="I14" s="158" t="s">
        <v>509</v>
      </c>
      <c r="J14" s="159">
        <f>(J10+J11+J12)*0.014</f>
        <v>235900</v>
      </c>
      <c r="L14" s="158" t="s">
        <v>520</v>
      </c>
      <c r="M14" s="163">
        <f>10*12</f>
        <v>120</v>
      </c>
      <c r="O14" s="170"/>
      <c r="P14" s="158" t="s">
        <v>509</v>
      </c>
      <c r="Q14" s="159">
        <f>(Q10+Q11+Q12)*0.014</f>
        <v>77000</v>
      </c>
      <c r="S14" s="158" t="s">
        <v>520</v>
      </c>
      <c r="T14" s="163">
        <f>10*12</f>
        <v>120</v>
      </c>
      <c r="U14" s="176"/>
      <c r="V14" s="178"/>
      <c r="W14" s="158" t="s">
        <v>509</v>
      </c>
      <c r="X14" s="159">
        <f>(X10+X11+X12)*0.014</f>
        <v>185500</v>
      </c>
      <c r="Z14" s="158" t="s">
        <v>520</v>
      </c>
      <c r="AA14" s="163">
        <f>10*12</f>
        <v>120</v>
      </c>
    </row>
    <row r="15" spans="1:27" s="153" customFormat="1" ht="12">
      <c r="B15" s="158" t="s">
        <v>507</v>
      </c>
      <c r="C15" s="159">
        <v>20000</v>
      </c>
      <c r="E15" s="160"/>
      <c r="F15" s="163"/>
      <c r="G15" s="176"/>
      <c r="H15" s="178"/>
      <c r="I15" s="158" t="s">
        <v>507</v>
      </c>
      <c r="J15" s="159">
        <v>20000</v>
      </c>
      <c r="L15" s="160"/>
      <c r="M15" s="163"/>
      <c r="O15" s="170"/>
      <c r="P15" s="158" t="s">
        <v>507</v>
      </c>
      <c r="Q15" s="159">
        <v>20000</v>
      </c>
      <c r="S15" s="160"/>
      <c r="T15" s="163"/>
      <c r="U15" s="176"/>
      <c r="V15" s="178"/>
      <c r="W15" s="158" t="s">
        <v>507</v>
      </c>
      <c r="X15" s="159">
        <v>20000</v>
      </c>
      <c r="Z15" s="160"/>
      <c r="AA15" s="163"/>
    </row>
    <row r="16" spans="1:27" s="153" customFormat="1" ht="12">
      <c r="B16" s="160"/>
      <c r="C16" s="164"/>
      <c r="E16" s="160" t="s">
        <v>525</v>
      </c>
      <c r="F16" s="162">
        <f>SUM(F11:F14)</f>
        <v>230820</v>
      </c>
      <c r="G16" s="176"/>
      <c r="H16" s="178"/>
      <c r="I16" s="160"/>
      <c r="J16" s="164"/>
      <c r="L16" s="160" t="s">
        <v>525</v>
      </c>
      <c r="M16" s="162">
        <f>SUM(M11:M14)</f>
        <v>576870</v>
      </c>
      <c r="O16" s="170"/>
      <c r="P16" s="160"/>
      <c r="Q16" s="164"/>
      <c r="S16" s="160" t="s">
        <v>511</v>
      </c>
      <c r="T16" s="162">
        <f>SUM(T11:T14)</f>
        <v>230820</v>
      </c>
      <c r="U16" s="176"/>
      <c r="V16" s="178"/>
      <c r="W16" s="160"/>
      <c r="X16" s="164"/>
      <c r="Z16" s="160" t="s">
        <v>511</v>
      </c>
      <c r="AA16" s="162">
        <f>SUM(AA11:AA14)</f>
        <v>576870</v>
      </c>
    </row>
    <row r="17" spans="2:27" s="153" customFormat="1" ht="12">
      <c r="B17" s="158" t="s">
        <v>511</v>
      </c>
      <c r="C17" s="159">
        <f>SUM(C10:C15)</f>
        <v>8233400</v>
      </c>
      <c r="E17" s="165"/>
      <c r="F17" s="166"/>
      <c r="G17" s="176"/>
      <c r="H17" s="178"/>
      <c r="I17" s="158" t="s">
        <v>511</v>
      </c>
      <c r="J17" s="159">
        <f>SUM(J10:J15)</f>
        <v>17105900</v>
      </c>
      <c r="L17" s="165"/>
      <c r="M17" s="166"/>
      <c r="O17" s="170"/>
      <c r="P17" s="158" t="s">
        <v>511</v>
      </c>
      <c r="Q17" s="159">
        <f>SUM(Q10:Q15)</f>
        <v>5597000</v>
      </c>
      <c r="S17" s="165"/>
      <c r="T17" s="166"/>
      <c r="U17" s="176"/>
      <c r="V17" s="178"/>
      <c r="W17" s="158" t="s">
        <v>511</v>
      </c>
      <c r="X17" s="159">
        <f>SUM(X10:X15)</f>
        <v>13455500</v>
      </c>
      <c r="Z17" s="165"/>
      <c r="AA17" s="166"/>
    </row>
    <row r="18" spans="2:27" s="153" customFormat="1" ht="12">
      <c r="C18" s="154"/>
      <c r="F18" s="167"/>
      <c r="G18" s="167"/>
      <c r="H18" s="178"/>
      <c r="J18" s="154"/>
      <c r="M18" s="167"/>
      <c r="O18" s="170"/>
      <c r="Q18" s="154"/>
      <c r="T18" s="167"/>
      <c r="U18" s="167"/>
      <c r="V18" s="178"/>
      <c r="X18" s="154"/>
      <c r="AA18" s="167"/>
    </row>
    <row r="19" spans="2:27" s="153" customFormat="1" ht="12">
      <c r="B19" s="179" t="s">
        <v>517</v>
      </c>
      <c r="C19" s="180"/>
      <c r="D19" s="179"/>
      <c r="E19" s="179"/>
      <c r="F19" s="181"/>
      <c r="G19" s="167"/>
      <c r="H19" s="178"/>
      <c r="I19" s="179" t="s">
        <v>517</v>
      </c>
      <c r="J19" s="180"/>
      <c r="K19" s="179"/>
      <c r="L19" s="179"/>
      <c r="M19" s="181"/>
      <c r="O19" s="170"/>
      <c r="P19" s="153" t="s">
        <v>517</v>
      </c>
      <c r="Q19" s="154"/>
      <c r="T19" s="167"/>
      <c r="U19" s="167"/>
      <c r="V19" s="178"/>
      <c r="W19" s="153" t="s">
        <v>517</v>
      </c>
      <c r="X19" s="154"/>
      <c r="AA19" s="167"/>
    </row>
    <row r="20" spans="2:27" s="153" customFormat="1" ht="12">
      <c r="B20" s="153" t="s">
        <v>510</v>
      </c>
      <c r="C20" s="154"/>
      <c r="E20" s="153" t="s">
        <v>514</v>
      </c>
      <c r="F20" s="167"/>
      <c r="G20" s="167"/>
      <c r="H20" s="178"/>
      <c r="I20" s="153" t="s">
        <v>510</v>
      </c>
      <c r="J20" s="154"/>
      <c r="L20" s="153" t="s">
        <v>514</v>
      </c>
      <c r="M20" s="167"/>
      <c r="O20" s="170"/>
      <c r="P20" s="153" t="s">
        <v>510</v>
      </c>
      <c r="Q20" s="154"/>
      <c r="S20" s="153" t="s">
        <v>514</v>
      </c>
      <c r="T20" s="167"/>
      <c r="U20" s="167"/>
      <c r="V20" s="178"/>
      <c r="W20" s="153" t="s">
        <v>510</v>
      </c>
      <c r="X20" s="154"/>
      <c r="Z20" s="153" t="s">
        <v>514</v>
      </c>
      <c r="AA20" s="167"/>
    </row>
    <row r="21" spans="2:27" s="153" customFormat="1" ht="12">
      <c r="B21" s="153" t="s">
        <v>518</v>
      </c>
      <c r="C21" s="155" t="s">
        <v>504</v>
      </c>
      <c r="E21" s="153" t="s">
        <v>518</v>
      </c>
      <c r="F21" s="168" t="s">
        <v>504</v>
      </c>
      <c r="G21" s="168"/>
      <c r="H21" s="178"/>
      <c r="I21" s="153" t="s">
        <v>526</v>
      </c>
      <c r="J21" s="155" t="s">
        <v>504</v>
      </c>
      <c r="L21" s="153" t="s">
        <v>526</v>
      </c>
      <c r="M21" s="168" t="s">
        <v>504</v>
      </c>
      <c r="O21" s="170"/>
      <c r="P21" s="153" t="s">
        <v>518</v>
      </c>
      <c r="Q21" s="155" t="s">
        <v>504</v>
      </c>
      <c r="S21" s="153" t="s">
        <v>518</v>
      </c>
      <c r="T21" s="168" t="s">
        <v>504</v>
      </c>
      <c r="U21" s="168"/>
      <c r="V21" s="178"/>
      <c r="W21" s="153" t="s">
        <v>526</v>
      </c>
      <c r="X21" s="155" t="s">
        <v>504</v>
      </c>
      <c r="Z21" s="153" t="s">
        <v>526</v>
      </c>
      <c r="AA21" s="168" t="s">
        <v>504</v>
      </c>
    </row>
    <row r="22" spans="2:27" s="153" customFormat="1" ht="12">
      <c r="B22" s="157" t="s">
        <v>512</v>
      </c>
      <c r="C22" s="157" t="s">
        <v>513</v>
      </c>
      <c r="E22" s="157" t="s">
        <v>512</v>
      </c>
      <c r="F22" s="157" t="s">
        <v>515</v>
      </c>
      <c r="G22" s="175"/>
      <c r="H22" s="178"/>
      <c r="I22" s="157" t="s">
        <v>512</v>
      </c>
      <c r="J22" s="157" t="s">
        <v>513</v>
      </c>
      <c r="L22" s="157" t="s">
        <v>512</v>
      </c>
      <c r="M22" s="157" t="s">
        <v>515</v>
      </c>
      <c r="O22" s="170"/>
      <c r="P22" s="157" t="s">
        <v>512</v>
      </c>
      <c r="Q22" s="157" t="s">
        <v>513</v>
      </c>
      <c r="S22" s="157" t="s">
        <v>512</v>
      </c>
      <c r="T22" s="157" t="s">
        <v>515</v>
      </c>
      <c r="U22" s="175"/>
      <c r="V22" s="178"/>
      <c r="W22" s="157" t="s">
        <v>512</v>
      </c>
      <c r="X22" s="157" t="s">
        <v>513</v>
      </c>
      <c r="Z22" s="157" t="s">
        <v>512</v>
      </c>
      <c r="AA22" s="157" t="s">
        <v>515</v>
      </c>
    </row>
    <row r="23" spans="2:27" s="153" customFormat="1" ht="12">
      <c r="B23" s="158" t="s">
        <v>503</v>
      </c>
      <c r="C23" s="159">
        <v>0</v>
      </c>
      <c r="E23" s="160">
        <v>200</v>
      </c>
      <c r="F23" s="161" t="s">
        <v>519</v>
      </c>
      <c r="G23" s="173"/>
      <c r="H23" s="178"/>
      <c r="I23" s="158" t="s">
        <v>503</v>
      </c>
      <c r="J23" s="159">
        <v>0</v>
      </c>
      <c r="L23" s="160">
        <v>500</v>
      </c>
      <c r="M23" s="161" t="s">
        <v>519</v>
      </c>
      <c r="O23" s="170"/>
      <c r="P23" s="158" t="s">
        <v>503</v>
      </c>
      <c r="Q23" s="159">
        <v>0</v>
      </c>
      <c r="S23" s="160">
        <v>200</v>
      </c>
      <c r="T23" s="161" t="s">
        <v>519</v>
      </c>
      <c r="U23" s="173"/>
      <c r="V23" s="178"/>
      <c r="W23" s="158" t="s">
        <v>503</v>
      </c>
      <c r="X23" s="159">
        <v>0</v>
      </c>
      <c r="Z23" s="160">
        <v>500</v>
      </c>
      <c r="AA23" s="161" t="s">
        <v>519</v>
      </c>
    </row>
    <row r="24" spans="2:27" s="153" customFormat="1" ht="12">
      <c r="B24" s="158" t="s">
        <v>505</v>
      </c>
      <c r="C24" s="159">
        <v>0</v>
      </c>
      <c r="E24" s="158" t="s">
        <v>516</v>
      </c>
      <c r="F24" s="162">
        <f>10*12*E23</f>
        <v>24000</v>
      </c>
      <c r="G24" s="176"/>
      <c r="H24" s="178"/>
      <c r="I24" s="158" t="s">
        <v>505</v>
      </c>
      <c r="J24" s="159">
        <v>0</v>
      </c>
      <c r="L24" s="158" t="s">
        <v>531</v>
      </c>
      <c r="M24" s="162">
        <f>10*12*L23</f>
        <v>60000</v>
      </c>
      <c r="O24" s="170"/>
      <c r="P24" s="158" t="s">
        <v>505</v>
      </c>
      <c r="Q24" s="159">
        <v>0</v>
      </c>
      <c r="S24" s="158" t="s">
        <v>516</v>
      </c>
      <c r="T24" s="162">
        <f>10*12*S23</f>
        <v>24000</v>
      </c>
      <c r="U24" s="176"/>
      <c r="V24" s="178"/>
      <c r="W24" s="158" t="s">
        <v>505</v>
      </c>
      <c r="X24" s="159">
        <v>0</v>
      </c>
      <c r="Z24" s="158" t="s">
        <v>531</v>
      </c>
      <c r="AA24" s="162">
        <f>10*12*Z23</f>
        <v>60000</v>
      </c>
    </row>
    <row r="25" spans="2:27" s="153" customFormat="1" ht="12">
      <c r="B25" s="158" t="s">
        <v>564</v>
      </c>
      <c r="C25" s="159">
        <f>C10*0.1</f>
        <v>250000</v>
      </c>
      <c r="E25" s="158" t="s">
        <v>524</v>
      </c>
      <c r="F25" s="162">
        <f>80*12*E23</f>
        <v>192000</v>
      </c>
      <c r="G25" s="176"/>
      <c r="H25" s="178"/>
      <c r="I25" s="158" t="s">
        <v>564</v>
      </c>
      <c r="J25" s="159">
        <f>J10*0.1</f>
        <v>375000</v>
      </c>
      <c r="L25" s="158" t="s">
        <v>533</v>
      </c>
      <c r="M25" s="162">
        <f>80*12*L23</f>
        <v>480000</v>
      </c>
      <c r="O25" s="170"/>
      <c r="P25" s="158" t="s">
        <v>564</v>
      </c>
      <c r="Q25" s="159">
        <f>Q10*0.1</f>
        <v>40000</v>
      </c>
      <c r="S25" s="158" t="s">
        <v>524</v>
      </c>
      <c r="T25" s="162">
        <f>80*12*S23</f>
        <v>192000</v>
      </c>
      <c r="U25" s="176"/>
      <c r="V25" s="178"/>
      <c r="W25" s="158" t="s">
        <v>564</v>
      </c>
      <c r="X25" s="159">
        <f>X10*0.1</f>
        <v>60000</v>
      </c>
      <c r="Z25" s="158" t="s">
        <v>533</v>
      </c>
      <c r="AA25" s="162">
        <f>80*12*Z23</f>
        <v>480000</v>
      </c>
    </row>
    <row r="26" spans="2:27" s="153" customFormat="1" ht="12">
      <c r="B26" s="158" t="s">
        <v>509</v>
      </c>
      <c r="C26" s="159">
        <f>C14</f>
        <v>113400</v>
      </c>
      <c r="E26" s="158" t="s">
        <v>523</v>
      </c>
      <c r="F26" s="162">
        <f>70*E23*1.05</f>
        <v>14700</v>
      </c>
      <c r="G26" s="176"/>
      <c r="H26" s="178"/>
      <c r="I26" s="158" t="s">
        <v>509</v>
      </c>
      <c r="J26" s="159">
        <f>J14</f>
        <v>235900</v>
      </c>
      <c r="L26" s="158" t="s">
        <v>532</v>
      </c>
      <c r="M26" s="162">
        <f>70*L23*1.05</f>
        <v>36750</v>
      </c>
      <c r="O26" s="170"/>
      <c r="P26" s="158" t="s">
        <v>509</v>
      </c>
      <c r="Q26" s="159">
        <f>Q14</f>
        <v>77000</v>
      </c>
      <c r="S26" s="158" t="s">
        <v>523</v>
      </c>
      <c r="T26" s="162">
        <f>70*S23*1.05</f>
        <v>14700</v>
      </c>
      <c r="U26" s="176"/>
      <c r="V26" s="178"/>
      <c r="W26" s="158" t="s">
        <v>509</v>
      </c>
      <c r="X26" s="159">
        <f>X14</f>
        <v>185500</v>
      </c>
      <c r="Z26" s="158" t="s">
        <v>532</v>
      </c>
      <c r="AA26" s="162">
        <f>70*Z23*1.05</f>
        <v>36750</v>
      </c>
    </row>
    <row r="27" spans="2:27" s="153" customFormat="1" ht="12">
      <c r="B27" s="158" t="s">
        <v>507</v>
      </c>
      <c r="C27" s="159">
        <v>20000</v>
      </c>
      <c r="E27" s="158" t="s">
        <v>520</v>
      </c>
      <c r="F27" s="163">
        <f>10*12</f>
        <v>120</v>
      </c>
      <c r="G27" s="176"/>
      <c r="H27" s="178"/>
      <c r="I27" s="158" t="s">
        <v>507</v>
      </c>
      <c r="J27" s="159">
        <v>20000</v>
      </c>
      <c r="L27" s="158" t="s">
        <v>520</v>
      </c>
      <c r="M27" s="163">
        <f>10*12</f>
        <v>120</v>
      </c>
      <c r="O27" s="170"/>
      <c r="P27" s="158" t="s">
        <v>507</v>
      </c>
      <c r="Q27" s="159">
        <v>20000</v>
      </c>
      <c r="S27" s="158" t="s">
        <v>520</v>
      </c>
      <c r="T27" s="163">
        <f>10*12</f>
        <v>120</v>
      </c>
      <c r="U27" s="176"/>
      <c r="V27" s="178"/>
      <c r="W27" s="158" t="s">
        <v>507</v>
      </c>
      <c r="X27" s="159">
        <v>20000</v>
      </c>
      <c r="Z27" s="158" t="s">
        <v>520</v>
      </c>
      <c r="AA27" s="163">
        <f>10*12</f>
        <v>120</v>
      </c>
    </row>
    <row r="28" spans="2:27" s="153" customFormat="1" ht="12">
      <c r="B28" s="160"/>
      <c r="C28" s="164"/>
      <c r="E28" s="160"/>
      <c r="F28" s="163"/>
      <c r="G28" s="176"/>
      <c r="H28" s="178"/>
      <c r="I28" s="160"/>
      <c r="J28" s="164"/>
      <c r="L28" s="160"/>
      <c r="M28" s="163"/>
      <c r="O28" s="170"/>
      <c r="P28" s="160"/>
      <c r="Q28" s="164"/>
      <c r="S28" s="160"/>
      <c r="T28" s="163"/>
      <c r="U28" s="176"/>
      <c r="V28" s="178"/>
      <c r="W28" s="160"/>
      <c r="X28" s="164"/>
      <c r="Z28" s="160"/>
      <c r="AA28" s="163"/>
    </row>
    <row r="29" spans="2:27" s="153" customFormat="1" ht="12">
      <c r="B29" s="158" t="s">
        <v>511</v>
      </c>
      <c r="C29" s="159">
        <f>SUM(C23:C27)</f>
        <v>383400</v>
      </c>
      <c r="E29" s="160" t="s">
        <v>525</v>
      </c>
      <c r="F29" s="162">
        <f>SUM(F24:F27)</f>
        <v>230820</v>
      </c>
      <c r="G29" s="176"/>
      <c r="H29" s="178"/>
      <c r="I29" s="158" t="s">
        <v>511</v>
      </c>
      <c r="J29" s="159">
        <f>SUM(J23:J27)</f>
        <v>630900</v>
      </c>
      <c r="L29" s="160" t="s">
        <v>525</v>
      </c>
      <c r="M29" s="162">
        <f>SUM(M24:M27)</f>
        <v>576870</v>
      </c>
      <c r="O29" s="170"/>
      <c r="P29" s="158" t="s">
        <v>511</v>
      </c>
      <c r="Q29" s="159">
        <f>SUM(Q23:Q27)</f>
        <v>137000</v>
      </c>
      <c r="S29" s="160" t="s">
        <v>511</v>
      </c>
      <c r="T29" s="162">
        <f>SUM(T24:T27)</f>
        <v>230820</v>
      </c>
      <c r="U29" s="176"/>
      <c r="V29" s="178"/>
      <c r="W29" s="158" t="s">
        <v>511</v>
      </c>
      <c r="X29" s="159">
        <f>SUM(X23:X27)</f>
        <v>265500</v>
      </c>
      <c r="Z29" s="160" t="s">
        <v>511</v>
      </c>
      <c r="AA29" s="162">
        <f>SUM(AA24:AA27)</f>
        <v>576870</v>
      </c>
    </row>
    <row r="30" spans="2:27" ht="12" customHeight="1">
      <c r="E30" s="158" t="s">
        <v>554</v>
      </c>
      <c r="F30" s="183">
        <f>F29-C29</f>
        <v>-152580</v>
      </c>
      <c r="G30" s="151"/>
      <c r="H30" s="177"/>
      <c r="L30" s="158" t="s">
        <v>554</v>
      </c>
      <c r="M30" s="183">
        <f>M29-J29</f>
        <v>-54030</v>
      </c>
      <c r="O30" s="169"/>
      <c r="S30" s="158" t="s">
        <v>549</v>
      </c>
      <c r="T30" s="184">
        <f>T29-Q29</f>
        <v>93820</v>
      </c>
      <c r="U30" s="151"/>
      <c r="V30" s="177"/>
      <c r="Z30" s="158" t="s">
        <v>549</v>
      </c>
      <c r="AA30" s="184">
        <f>AA29-X29</f>
        <v>311370</v>
      </c>
    </row>
    <row r="31" spans="2:27">
      <c r="E31" s="158" t="s">
        <v>555</v>
      </c>
      <c r="F31" s="158" t="s">
        <v>553</v>
      </c>
      <c r="G31" s="151"/>
      <c r="H31" s="177"/>
      <c r="L31" s="158" t="s">
        <v>555</v>
      </c>
      <c r="M31" s="158" t="s">
        <v>553</v>
      </c>
      <c r="O31" s="169"/>
      <c r="S31" s="158" t="s">
        <v>555</v>
      </c>
      <c r="T31" s="190">
        <f>(Q10+Q11+Q12)/T30</f>
        <v>58.6228949051375</v>
      </c>
      <c r="U31" s="151"/>
      <c r="V31" s="177"/>
      <c r="Z31" s="158" t="s">
        <v>555</v>
      </c>
      <c r="AA31" s="190">
        <f>(X10+X11+X12)/AA30</f>
        <v>42.553874811317726</v>
      </c>
    </row>
    <row r="32" spans="2:27">
      <c r="B32" s="189" t="s">
        <v>550</v>
      </c>
      <c r="F32" s="151"/>
      <c r="G32" s="151"/>
      <c r="H32" s="177"/>
      <c r="I32" s="189" t="s">
        <v>551</v>
      </c>
      <c r="M32" s="151"/>
      <c r="O32" s="169"/>
      <c r="P32" s="182" t="s">
        <v>558</v>
      </c>
      <c r="T32" s="151"/>
      <c r="U32" s="151"/>
      <c r="V32" s="177"/>
      <c r="W32" s="182" t="s">
        <v>559</v>
      </c>
      <c r="AA32" s="151"/>
    </row>
    <row r="33" spans="1:27">
      <c r="E33" s="191" t="s">
        <v>561</v>
      </c>
      <c r="F33" s="151"/>
      <c r="G33" s="151"/>
      <c r="H33" s="177"/>
      <c r="L33" s="191" t="s">
        <v>561</v>
      </c>
      <c r="M33" s="151"/>
      <c r="O33" s="169"/>
      <c r="S33" s="191" t="s">
        <v>561</v>
      </c>
      <c r="T33" s="151"/>
      <c r="U33" s="151"/>
      <c r="V33" s="177"/>
      <c r="Z33" s="191" t="s">
        <v>561</v>
      </c>
      <c r="AA33" s="151"/>
    </row>
    <row r="34" spans="1:27" ht="15" thickBot="1">
      <c r="A34" s="187"/>
      <c r="B34" s="185" t="s">
        <v>544</v>
      </c>
      <c r="C34" s="180"/>
      <c r="D34" s="179"/>
      <c r="E34" s="187"/>
      <c r="F34" s="179"/>
      <c r="G34" s="179"/>
      <c r="H34" s="186"/>
      <c r="I34" s="187"/>
      <c r="J34" s="188"/>
      <c r="K34" s="187"/>
      <c r="L34" s="187"/>
      <c r="M34" s="187"/>
      <c r="O34" s="169"/>
      <c r="P34" s="185" t="s">
        <v>546</v>
      </c>
      <c r="Q34" s="180"/>
      <c r="R34" s="179"/>
      <c r="S34" s="179"/>
      <c r="T34" s="179"/>
      <c r="U34" s="179"/>
      <c r="V34" s="186"/>
      <c r="W34" s="187"/>
      <c r="X34" s="188"/>
      <c r="Y34" s="187"/>
      <c r="Z34" s="187"/>
      <c r="AA34" s="187"/>
    </row>
    <row r="35" spans="1:27">
      <c r="A35" s="172"/>
      <c r="B35" s="173" t="s">
        <v>528</v>
      </c>
      <c r="C35" s="174"/>
      <c r="D35" s="173"/>
      <c r="E35" s="173" t="s">
        <v>528</v>
      </c>
      <c r="F35" s="173"/>
      <c r="G35" s="173"/>
      <c r="H35" s="177"/>
      <c r="I35" s="220" t="s">
        <v>563</v>
      </c>
      <c r="J35" s="221"/>
      <c r="K35" s="221"/>
      <c r="L35" s="221"/>
      <c r="M35" s="222"/>
      <c r="O35" s="169"/>
      <c r="P35" s="153" t="s">
        <v>510</v>
      </c>
      <c r="Q35" s="154"/>
      <c r="R35" s="153"/>
      <c r="S35" s="153" t="s">
        <v>514</v>
      </c>
      <c r="T35" s="153"/>
      <c r="U35" s="153"/>
      <c r="V35" s="177"/>
      <c r="W35" s="211" t="s">
        <v>562</v>
      </c>
      <c r="X35" s="212"/>
      <c r="Y35" s="212"/>
      <c r="Z35" s="212"/>
      <c r="AA35" s="213"/>
    </row>
    <row r="36" spans="1:27">
      <c r="B36" s="153" t="s">
        <v>510</v>
      </c>
      <c r="C36" s="155" t="s">
        <v>504</v>
      </c>
      <c r="D36" s="153"/>
      <c r="E36" s="153" t="s">
        <v>514</v>
      </c>
      <c r="F36" s="156" t="s">
        <v>504</v>
      </c>
      <c r="G36" s="156"/>
      <c r="H36" s="177"/>
      <c r="I36" s="223"/>
      <c r="J36" s="224"/>
      <c r="K36" s="224"/>
      <c r="L36" s="224"/>
      <c r="M36" s="225"/>
      <c r="O36" s="169"/>
      <c r="P36" s="153" t="s">
        <v>528</v>
      </c>
      <c r="Q36" s="155" t="s">
        <v>504</v>
      </c>
      <c r="R36" s="153"/>
      <c r="S36" s="153" t="s">
        <v>528</v>
      </c>
      <c r="T36" s="156" t="s">
        <v>504</v>
      </c>
      <c r="U36" s="156"/>
      <c r="V36" s="177"/>
      <c r="W36" s="214"/>
      <c r="X36" s="215"/>
      <c r="Y36" s="215"/>
      <c r="Z36" s="215"/>
      <c r="AA36" s="216"/>
    </row>
    <row r="37" spans="1:27">
      <c r="B37" s="157" t="s">
        <v>512</v>
      </c>
      <c r="C37" s="157" t="s">
        <v>513</v>
      </c>
      <c r="D37" s="153"/>
      <c r="E37" s="157" t="s">
        <v>512</v>
      </c>
      <c r="F37" s="157" t="s">
        <v>515</v>
      </c>
      <c r="G37" s="175"/>
      <c r="H37" s="177"/>
      <c r="I37" s="223"/>
      <c r="J37" s="224"/>
      <c r="K37" s="224"/>
      <c r="L37" s="224"/>
      <c r="M37" s="225"/>
      <c r="O37" s="169"/>
      <c r="P37" s="157" t="s">
        <v>512</v>
      </c>
      <c r="Q37" s="157" t="s">
        <v>513</v>
      </c>
      <c r="R37" s="153"/>
      <c r="S37" s="157" t="s">
        <v>512</v>
      </c>
      <c r="T37" s="157" t="s">
        <v>515</v>
      </c>
      <c r="U37" s="175"/>
      <c r="V37" s="177"/>
      <c r="W37" s="214"/>
      <c r="X37" s="215"/>
      <c r="Y37" s="215"/>
      <c r="Z37" s="215"/>
      <c r="AA37" s="216"/>
    </row>
    <row r="38" spans="1:27" ht="14.25" customHeight="1">
      <c r="B38" s="158" t="s">
        <v>537</v>
      </c>
      <c r="C38" s="159">
        <f>C10*2</f>
        <v>5000000</v>
      </c>
      <c r="D38" s="153"/>
      <c r="E38" s="160">
        <v>1000</v>
      </c>
      <c r="F38" s="161" t="s">
        <v>519</v>
      </c>
      <c r="G38" s="173"/>
      <c r="H38" s="177"/>
      <c r="I38" s="223"/>
      <c r="J38" s="224"/>
      <c r="K38" s="224"/>
      <c r="L38" s="224"/>
      <c r="M38" s="225"/>
      <c r="O38" s="169"/>
      <c r="P38" s="158" t="s">
        <v>540</v>
      </c>
      <c r="Q38" s="159">
        <f>Q10*1.5</f>
        <v>600000</v>
      </c>
      <c r="R38" s="153"/>
      <c r="S38" s="160">
        <v>1000</v>
      </c>
      <c r="T38" s="161" t="s">
        <v>519</v>
      </c>
      <c r="U38" s="173"/>
      <c r="V38" s="177"/>
      <c r="W38" s="214"/>
      <c r="X38" s="215"/>
      <c r="Y38" s="215"/>
      <c r="Z38" s="215"/>
      <c r="AA38" s="216"/>
    </row>
    <row r="39" spans="1:27">
      <c r="B39" s="158" t="s">
        <v>521</v>
      </c>
      <c r="C39" s="159">
        <v>600000</v>
      </c>
      <c r="D39" s="153"/>
      <c r="E39" s="158" t="s">
        <v>529</v>
      </c>
      <c r="F39" s="162">
        <f>10*12*E38</f>
        <v>120000</v>
      </c>
      <c r="G39" s="176"/>
      <c r="H39" s="177"/>
      <c r="I39" s="223"/>
      <c r="J39" s="224"/>
      <c r="K39" s="224"/>
      <c r="L39" s="224"/>
      <c r="M39" s="225"/>
      <c r="O39" s="169"/>
      <c r="P39" s="158" t="s">
        <v>541</v>
      </c>
      <c r="Q39" s="159">
        <f>Q11*2</f>
        <v>200000</v>
      </c>
      <c r="R39" s="153"/>
      <c r="S39" s="158" t="s">
        <v>529</v>
      </c>
      <c r="T39" s="162">
        <f>10*12*S38</f>
        <v>120000</v>
      </c>
      <c r="U39" s="176"/>
      <c r="V39" s="177"/>
      <c r="W39" s="214"/>
      <c r="X39" s="215"/>
      <c r="Y39" s="215"/>
      <c r="Z39" s="215"/>
      <c r="AA39" s="216"/>
    </row>
    <row r="40" spans="1:27">
      <c r="B40" s="158" t="s">
        <v>522</v>
      </c>
      <c r="C40" s="159">
        <f>25000*E38</f>
        <v>25000000</v>
      </c>
      <c r="D40" s="153"/>
      <c r="E40" s="158" t="s">
        <v>534</v>
      </c>
      <c r="F40" s="162">
        <f>80*12*E38</f>
        <v>960000</v>
      </c>
      <c r="G40" s="176"/>
      <c r="H40" s="177"/>
      <c r="I40" s="223"/>
      <c r="J40" s="224"/>
      <c r="K40" s="224"/>
      <c r="L40" s="224"/>
      <c r="M40" s="225"/>
      <c r="O40" s="169"/>
      <c r="P40" s="158" t="s">
        <v>522</v>
      </c>
      <c r="Q40" s="159">
        <f>25000*S38</f>
        <v>25000000</v>
      </c>
      <c r="R40" s="153"/>
      <c r="S40" s="158" t="s">
        <v>534</v>
      </c>
      <c r="T40" s="162">
        <f>80*12*S38</f>
        <v>960000</v>
      </c>
      <c r="U40" s="176"/>
      <c r="V40" s="177"/>
      <c r="W40" s="214"/>
      <c r="X40" s="215"/>
      <c r="Y40" s="215"/>
      <c r="Z40" s="215"/>
      <c r="AA40" s="216"/>
    </row>
    <row r="41" spans="1:27">
      <c r="B41" s="158" t="s">
        <v>564</v>
      </c>
      <c r="C41" s="159">
        <v>0</v>
      </c>
      <c r="D41" s="153"/>
      <c r="E41" s="158" t="s">
        <v>530</v>
      </c>
      <c r="F41" s="162">
        <f>70*E38*1.05</f>
        <v>73500</v>
      </c>
      <c r="G41" s="176"/>
      <c r="H41" s="177"/>
      <c r="I41" s="223"/>
      <c r="J41" s="224"/>
      <c r="K41" s="224"/>
      <c r="L41" s="224"/>
      <c r="M41" s="225"/>
      <c r="O41" s="169"/>
      <c r="P41" s="158" t="s">
        <v>564</v>
      </c>
      <c r="Q41" s="159">
        <v>0</v>
      </c>
      <c r="R41" s="153"/>
      <c r="S41" s="158" t="s">
        <v>530</v>
      </c>
      <c r="T41" s="162">
        <f>70*S38*1.05</f>
        <v>73500</v>
      </c>
      <c r="U41" s="176"/>
      <c r="V41" s="177"/>
      <c r="W41" s="214"/>
      <c r="X41" s="215"/>
      <c r="Y41" s="215"/>
      <c r="Z41" s="215"/>
      <c r="AA41" s="216"/>
    </row>
    <row r="42" spans="1:27">
      <c r="B42" s="158" t="s">
        <v>509</v>
      </c>
      <c r="C42" s="159">
        <f>(C38+C39+C40)*0.014</f>
        <v>428400</v>
      </c>
      <c r="D42" s="153"/>
      <c r="E42" s="158" t="s">
        <v>520</v>
      </c>
      <c r="F42" s="163">
        <f>10*12</f>
        <v>120</v>
      </c>
      <c r="G42" s="176"/>
      <c r="H42" s="177"/>
      <c r="I42" s="223"/>
      <c r="J42" s="224"/>
      <c r="K42" s="224"/>
      <c r="L42" s="224"/>
      <c r="M42" s="225"/>
      <c r="O42" s="169"/>
      <c r="P42" s="158" t="s">
        <v>509</v>
      </c>
      <c r="Q42" s="159">
        <f>(Q38+Q39+Q40)*0.014</f>
        <v>361200</v>
      </c>
      <c r="R42" s="153"/>
      <c r="S42" s="158" t="s">
        <v>520</v>
      </c>
      <c r="T42" s="163">
        <f>10*12</f>
        <v>120</v>
      </c>
      <c r="U42" s="176"/>
      <c r="V42" s="177"/>
      <c r="W42" s="214"/>
      <c r="X42" s="215"/>
      <c r="Y42" s="215"/>
      <c r="Z42" s="215"/>
      <c r="AA42" s="216"/>
    </row>
    <row r="43" spans="1:27">
      <c r="B43" s="158" t="s">
        <v>507</v>
      </c>
      <c r="C43" s="159">
        <v>20000</v>
      </c>
      <c r="D43" s="153"/>
      <c r="E43" s="160"/>
      <c r="F43" s="163"/>
      <c r="G43" s="176"/>
      <c r="H43" s="177"/>
      <c r="I43" s="223"/>
      <c r="J43" s="224"/>
      <c r="K43" s="224"/>
      <c r="L43" s="224"/>
      <c r="M43" s="225"/>
      <c r="O43" s="169"/>
      <c r="P43" s="158" t="s">
        <v>507</v>
      </c>
      <c r="Q43" s="159">
        <v>20000</v>
      </c>
      <c r="R43" s="153"/>
      <c r="S43" s="160"/>
      <c r="T43" s="163"/>
      <c r="U43" s="176"/>
      <c r="V43" s="177"/>
      <c r="W43" s="214"/>
      <c r="X43" s="215"/>
      <c r="Y43" s="215"/>
      <c r="Z43" s="215"/>
      <c r="AA43" s="216"/>
    </row>
    <row r="44" spans="1:27">
      <c r="B44" s="160"/>
      <c r="C44" s="164"/>
      <c r="D44" s="153"/>
      <c r="E44" s="160" t="s">
        <v>525</v>
      </c>
      <c r="F44" s="162">
        <f>SUM(F39:F42)</f>
        <v>1153620</v>
      </c>
      <c r="G44" s="176"/>
      <c r="H44" s="177"/>
      <c r="I44" s="223"/>
      <c r="J44" s="224"/>
      <c r="K44" s="224"/>
      <c r="L44" s="224"/>
      <c r="M44" s="225"/>
      <c r="O44" s="169"/>
      <c r="P44" s="160"/>
      <c r="Q44" s="164"/>
      <c r="R44" s="153"/>
      <c r="S44" s="160" t="s">
        <v>511</v>
      </c>
      <c r="T44" s="162">
        <f>SUM(T39:T42)</f>
        <v>1153620</v>
      </c>
      <c r="U44" s="176"/>
      <c r="V44" s="177"/>
      <c r="W44" s="214"/>
      <c r="X44" s="215"/>
      <c r="Y44" s="215"/>
      <c r="Z44" s="215"/>
      <c r="AA44" s="216"/>
    </row>
    <row r="45" spans="1:27">
      <c r="B45" s="158" t="s">
        <v>511</v>
      </c>
      <c r="C45" s="159">
        <f>SUM(C38:C43)</f>
        <v>31048400</v>
      </c>
      <c r="D45" s="153"/>
      <c r="E45" s="165"/>
      <c r="F45" s="166"/>
      <c r="G45" s="176"/>
      <c r="H45" s="177"/>
      <c r="I45" s="223"/>
      <c r="J45" s="224"/>
      <c r="K45" s="224"/>
      <c r="L45" s="224"/>
      <c r="M45" s="225"/>
      <c r="O45" s="169"/>
      <c r="P45" s="158" t="s">
        <v>511</v>
      </c>
      <c r="Q45" s="159">
        <f>SUM(Q38:Q43)</f>
        <v>26181200</v>
      </c>
      <c r="R45" s="153"/>
      <c r="S45" s="165"/>
      <c r="T45" s="166"/>
      <c r="U45" s="176"/>
      <c r="V45" s="177"/>
      <c r="W45" s="214"/>
      <c r="X45" s="215"/>
      <c r="Y45" s="215"/>
      <c r="Z45" s="215"/>
      <c r="AA45" s="216"/>
    </row>
    <row r="46" spans="1:27">
      <c r="B46" s="153"/>
      <c r="C46" s="154"/>
      <c r="D46" s="153"/>
      <c r="E46" s="153"/>
      <c r="F46" s="167"/>
      <c r="G46" s="167"/>
      <c r="H46" s="177"/>
      <c r="I46" s="223"/>
      <c r="J46" s="224"/>
      <c r="K46" s="224"/>
      <c r="L46" s="224"/>
      <c r="M46" s="225"/>
      <c r="O46" s="169"/>
      <c r="P46" s="153"/>
      <c r="Q46" s="154"/>
      <c r="R46" s="153"/>
      <c r="S46" s="153"/>
      <c r="T46" s="167"/>
      <c r="U46" s="167"/>
      <c r="V46" s="177"/>
      <c r="W46" s="214"/>
      <c r="X46" s="215"/>
      <c r="Y46" s="215"/>
      <c r="Z46" s="215"/>
      <c r="AA46" s="216"/>
    </row>
    <row r="47" spans="1:27">
      <c r="B47" s="153" t="s">
        <v>517</v>
      </c>
      <c r="C47" s="154"/>
      <c r="D47" s="153"/>
      <c r="E47" s="153"/>
      <c r="F47" s="167"/>
      <c r="G47" s="167"/>
      <c r="H47" s="177"/>
      <c r="I47" s="223"/>
      <c r="J47" s="224"/>
      <c r="K47" s="224"/>
      <c r="L47" s="224"/>
      <c r="M47" s="225"/>
      <c r="O47" s="169"/>
      <c r="P47" s="153" t="s">
        <v>517</v>
      </c>
      <c r="Q47" s="154"/>
      <c r="R47" s="153"/>
      <c r="S47" s="153"/>
      <c r="T47" s="167"/>
      <c r="U47" s="167"/>
      <c r="V47" s="177"/>
      <c r="W47" s="214"/>
      <c r="X47" s="215"/>
      <c r="Y47" s="215"/>
      <c r="Z47" s="215"/>
      <c r="AA47" s="216"/>
    </row>
    <row r="48" spans="1:27">
      <c r="B48" s="153" t="s">
        <v>528</v>
      </c>
      <c r="C48" s="154"/>
      <c r="D48" s="153"/>
      <c r="E48" s="153" t="s">
        <v>528</v>
      </c>
      <c r="F48" s="167"/>
      <c r="G48" s="167"/>
      <c r="H48" s="177"/>
      <c r="I48" s="223"/>
      <c r="J48" s="224"/>
      <c r="K48" s="224"/>
      <c r="L48" s="224"/>
      <c r="M48" s="225"/>
      <c r="O48" s="169"/>
      <c r="P48" s="153" t="s">
        <v>510</v>
      </c>
      <c r="Q48" s="154"/>
      <c r="R48" s="153"/>
      <c r="S48" s="153" t="s">
        <v>514</v>
      </c>
      <c r="T48" s="167"/>
      <c r="U48" s="167"/>
      <c r="V48" s="177"/>
      <c r="W48" s="214"/>
      <c r="X48" s="215"/>
      <c r="Y48" s="215"/>
      <c r="Z48" s="215"/>
      <c r="AA48" s="216"/>
    </row>
    <row r="49" spans="2:27" ht="15" thickBot="1">
      <c r="B49" s="153" t="s">
        <v>510</v>
      </c>
      <c r="C49" s="155" t="s">
        <v>504</v>
      </c>
      <c r="D49" s="153"/>
      <c r="E49" s="153" t="s">
        <v>514</v>
      </c>
      <c r="F49" s="168" t="s">
        <v>504</v>
      </c>
      <c r="G49" s="168"/>
      <c r="H49" s="177"/>
      <c r="I49" s="226"/>
      <c r="J49" s="227"/>
      <c r="K49" s="227"/>
      <c r="L49" s="227"/>
      <c r="M49" s="228"/>
      <c r="O49" s="169"/>
      <c r="P49" s="153" t="s">
        <v>528</v>
      </c>
      <c r="Q49" s="155" t="s">
        <v>504</v>
      </c>
      <c r="R49" s="153"/>
      <c r="S49" s="153" t="s">
        <v>528</v>
      </c>
      <c r="T49" s="168" t="s">
        <v>504</v>
      </c>
      <c r="U49" s="168"/>
      <c r="V49" s="177"/>
      <c r="W49" s="214"/>
      <c r="X49" s="215"/>
      <c r="Y49" s="215"/>
      <c r="Z49" s="215"/>
      <c r="AA49" s="216"/>
    </row>
    <row r="50" spans="2:27">
      <c r="B50" s="157" t="s">
        <v>512</v>
      </c>
      <c r="C50" s="157" t="s">
        <v>513</v>
      </c>
      <c r="D50" s="153"/>
      <c r="E50" s="157" t="s">
        <v>512</v>
      </c>
      <c r="F50" s="157" t="s">
        <v>515</v>
      </c>
      <c r="G50" s="175"/>
      <c r="H50" s="177"/>
      <c r="O50" s="169"/>
      <c r="P50" s="157" t="s">
        <v>512</v>
      </c>
      <c r="Q50" s="157" t="s">
        <v>513</v>
      </c>
      <c r="R50" s="153"/>
      <c r="S50" s="157" t="s">
        <v>512</v>
      </c>
      <c r="T50" s="157" t="s">
        <v>515</v>
      </c>
      <c r="U50" s="175"/>
      <c r="V50" s="177"/>
      <c r="W50" s="214"/>
      <c r="X50" s="215"/>
      <c r="Y50" s="215"/>
      <c r="Z50" s="215"/>
      <c r="AA50" s="216"/>
    </row>
    <row r="51" spans="2:27">
      <c r="B51" s="158" t="s">
        <v>503</v>
      </c>
      <c r="C51" s="159">
        <v>0</v>
      </c>
      <c r="D51" s="153"/>
      <c r="E51" s="160">
        <v>1000</v>
      </c>
      <c r="F51" s="161" t="s">
        <v>519</v>
      </c>
      <c r="G51" s="173"/>
      <c r="H51" s="177"/>
      <c r="O51" s="169"/>
      <c r="P51" s="158" t="s">
        <v>503</v>
      </c>
      <c r="Q51" s="159">
        <v>0</v>
      </c>
      <c r="R51" s="153"/>
      <c r="S51" s="160">
        <v>1000</v>
      </c>
      <c r="T51" s="161" t="s">
        <v>519</v>
      </c>
      <c r="U51" s="173"/>
      <c r="V51" s="177"/>
      <c r="W51" s="214"/>
      <c r="X51" s="215"/>
      <c r="Y51" s="215"/>
      <c r="Z51" s="215"/>
      <c r="AA51" s="216"/>
    </row>
    <row r="52" spans="2:27">
      <c r="B52" s="158" t="s">
        <v>505</v>
      </c>
      <c r="C52" s="159">
        <v>0</v>
      </c>
      <c r="D52" s="153"/>
      <c r="E52" s="158" t="s">
        <v>529</v>
      </c>
      <c r="F52" s="162">
        <f>10*12*E51</f>
        <v>120000</v>
      </c>
      <c r="G52" s="176"/>
      <c r="H52" s="177"/>
      <c r="O52" s="169"/>
      <c r="P52" s="158" t="s">
        <v>505</v>
      </c>
      <c r="Q52" s="159">
        <v>0</v>
      </c>
      <c r="R52" s="153"/>
      <c r="S52" s="158" t="s">
        <v>529</v>
      </c>
      <c r="T52" s="162">
        <f>10*12*S51</f>
        <v>120000</v>
      </c>
      <c r="U52" s="176"/>
      <c r="V52" s="177"/>
      <c r="W52" s="214"/>
      <c r="X52" s="215"/>
      <c r="Y52" s="215"/>
      <c r="Z52" s="215"/>
      <c r="AA52" s="216"/>
    </row>
    <row r="53" spans="2:27">
      <c r="B53" s="158" t="s">
        <v>564</v>
      </c>
      <c r="C53" s="159">
        <f>C38*0.1</f>
        <v>500000</v>
      </c>
      <c r="D53" s="153"/>
      <c r="E53" s="158" t="s">
        <v>534</v>
      </c>
      <c r="F53" s="162">
        <f>80*12*E51</f>
        <v>960000</v>
      </c>
      <c r="G53" s="176"/>
      <c r="H53" s="177"/>
      <c r="O53" s="169"/>
      <c r="P53" s="158" t="s">
        <v>564</v>
      </c>
      <c r="Q53" s="159">
        <f>Q38*0.1</f>
        <v>60000</v>
      </c>
      <c r="R53" s="153"/>
      <c r="S53" s="158" t="s">
        <v>534</v>
      </c>
      <c r="T53" s="162">
        <f>80*12*S51</f>
        <v>960000</v>
      </c>
      <c r="U53" s="176"/>
      <c r="V53" s="177"/>
      <c r="W53" s="214"/>
      <c r="X53" s="215"/>
      <c r="Y53" s="215"/>
      <c r="Z53" s="215"/>
      <c r="AA53" s="216"/>
    </row>
    <row r="54" spans="2:27">
      <c r="B54" s="158" t="s">
        <v>509</v>
      </c>
      <c r="C54" s="159">
        <f>C42</f>
        <v>428400</v>
      </c>
      <c r="D54" s="153"/>
      <c r="E54" s="158" t="s">
        <v>535</v>
      </c>
      <c r="F54" s="162">
        <f>70*E51*1.05</f>
        <v>73500</v>
      </c>
      <c r="G54" s="176"/>
      <c r="H54" s="177"/>
      <c r="O54" s="169"/>
      <c r="P54" s="158" t="s">
        <v>509</v>
      </c>
      <c r="Q54" s="159">
        <f>Q42</f>
        <v>361200</v>
      </c>
      <c r="R54" s="153"/>
      <c r="S54" s="158" t="s">
        <v>530</v>
      </c>
      <c r="T54" s="162">
        <f>70*S51*1.05</f>
        <v>73500</v>
      </c>
      <c r="U54" s="176"/>
      <c r="V54" s="177"/>
      <c r="W54" s="214"/>
      <c r="X54" s="215"/>
      <c r="Y54" s="215"/>
      <c r="Z54" s="215"/>
      <c r="AA54" s="216"/>
    </row>
    <row r="55" spans="2:27">
      <c r="B55" s="158" t="s">
        <v>507</v>
      </c>
      <c r="C55" s="159">
        <v>20000</v>
      </c>
      <c r="D55" s="153"/>
      <c r="E55" s="158" t="s">
        <v>520</v>
      </c>
      <c r="F55" s="163">
        <f>10*12</f>
        <v>120</v>
      </c>
      <c r="G55" s="176"/>
      <c r="H55" s="177"/>
      <c r="O55" s="169"/>
      <c r="P55" s="158" t="s">
        <v>507</v>
      </c>
      <c r="Q55" s="159">
        <v>20000</v>
      </c>
      <c r="R55" s="153"/>
      <c r="S55" s="158" t="s">
        <v>520</v>
      </c>
      <c r="T55" s="163">
        <f>10*12</f>
        <v>120</v>
      </c>
      <c r="U55" s="176"/>
      <c r="V55" s="177"/>
      <c r="W55" s="214"/>
      <c r="X55" s="215"/>
      <c r="Y55" s="215"/>
      <c r="Z55" s="215"/>
      <c r="AA55" s="216"/>
    </row>
    <row r="56" spans="2:27">
      <c r="B56" s="160"/>
      <c r="C56" s="164"/>
      <c r="D56" s="153"/>
      <c r="E56" s="160"/>
      <c r="F56" s="163"/>
      <c r="G56" s="176"/>
      <c r="H56" s="177"/>
      <c r="O56" s="169"/>
      <c r="P56" s="160"/>
      <c r="Q56" s="164"/>
      <c r="R56" s="153"/>
      <c r="S56" s="160"/>
      <c r="T56" s="163"/>
      <c r="U56" s="176"/>
      <c r="V56" s="177"/>
      <c r="W56" s="214"/>
      <c r="X56" s="215"/>
      <c r="Y56" s="215"/>
      <c r="Z56" s="215"/>
      <c r="AA56" s="216"/>
    </row>
    <row r="57" spans="2:27" ht="15" thickBot="1">
      <c r="B57" s="158" t="s">
        <v>511</v>
      </c>
      <c r="C57" s="159">
        <f>SUM(C51:C55)</f>
        <v>948400</v>
      </c>
      <c r="D57" s="153"/>
      <c r="E57" s="160" t="s">
        <v>525</v>
      </c>
      <c r="F57" s="162">
        <f>SUM(F52:F55)</f>
        <v>1153620</v>
      </c>
      <c r="G57" s="176"/>
      <c r="H57" s="177"/>
      <c r="O57" s="169"/>
      <c r="P57" s="158" t="s">
        <v>511</v>
      </c>
      <c r="Q57" s="159">
        <f>SUM(Q51:Q55)</f>
        <v>441200</v>
      </c>
      <c r="R57" s="153"/>
      <c r="S57" s="160" t="s">
        <v>511</v>
      </c>
      <c r="T57" s="162">
        <f>SUM(T52:T55)</f>
        <v>1153620</v>
      </c>
      <c r="U57" s="176"/>
      <c r="V57" s="177"/>
      <c r="W57" s="217"/>
      <c r="X57" s="218"/>
      <c r="Y57" s="218"/>
      <c r="Z57" s="218"/>
      <c r="AA57" s="219"/>
    </row>
    <row r="58" spans="2:27">
      <c r="E58" s="158" t="s">
        <v>554</v>
      </c>
      <c r="F58" s="184">
        <f>F57-C57</f>
        <v>205220</v>
      </c>
      <c r="G58" s="151"/>
      <c r="H58" s="177"/>
      <c r="O58" s="169"/>
      <c r="S58" s="158" t="s">
        <v>549</v>
      </c>
      <c r="T58" s="184">
        <f>T57-Q57</f>
        <v>712420</v>
      </c>
      <c r="U58" s="151"/>
      <c r="V58" s="177"/>
    </row>
    <row r="59" spans="2:27">
      <c r="E59" s="158" t="s">
        <v>555</v>
      </c>
      <c r="F59" s="190">
        <f>(C38+C39+C40)/F58</f>
        <v>149.10827404736381</v>
      </c>
      <c r="O59" s="169"/>
      <c r="S59" s="158" t="s">
        <v>555</v>
      </c>
      <c r="T59" s="190">
        <f>(Q38+Q39+Q40)/T58</f>
        <v>36.214592515650878</v>
      </c>
    </row>
    <row r="60" spans="2:27">
      <c r="B60" s="182" t="s">
        <v>556</v>
      </c>
      <c r="O60" s="169"/>
      <c r="P60" s="192" t="s">
        <v>560</v>
      </c>
    </row>
    <row r="61" spans="2:27">
      <c r="B61" s="150" t="s">
        <v>557</v>
      </c>
      <c r="E61" s="191" t="s">
        <v>561</v>
      </c>
      <c r="O61" s="169"/>
      <c r="S61" s="191" t="s">
        <v>561</v>
      </c>
    </row>
    <row r="62" spans="2:27">
      <c r="O62" s="169"/>
    </row>
    <row r="63" spans="2:27">
      <c r="O63" s="169"/>
    </row>
  </sheetData>
  <mergeCells count="3">
    <mergeCell ref="B2:M2"/>
    <mergeCell ref="W35:AA57"/>
    <mergeCell ref="I35:M49"/>
  </mergeCells>
  <phoneticPr fontId="3"/>
  <pageMargins left="0.25" right="0.25" top="0.41" bottom="0.39"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39"/>
  <sheetViews>
    <sheetView topLeftCell="P1" zoomScale="60" zoomScaleNormal="60" workbookViewId="0">
      <selection activeCell="AX43" sqref="AX43"/>
    </sheetView>
  </sheetViews>
  <sheetFormatPr defaultRowHeight="13.5"/>
  <cols>
    <col min="36" max="37" width="10" customWidth="1"/>
  </cols>
  <sheetData>
    <row r="2" spans="2:51">
      <c r="B2" t="s">
        <v>571</v>
      </c>
    </row>
    <row r="4" spans="2:51" ht="24" customHeight="1">
      <c r="B4" t="s">
        <v>584</v>
      </c>
      <c r="R4" t="s">
        <v>596</v>
      </c>
      <c r="AH4" t="s">
        <v>596</v>
      </c>
    </row>
    <row r="5" spans="2:51" ht="24" customHeight="1">
      <c r="B5" t="s">
        <v>585</v>
      </c>
      <c r="F5" t="s">
        <v>586</v>
      </c>
      <c r="R5" t="s">
        <v>593</v>
      </c>
      <c r="V5" s="193" t="s">
        <v>594</v>
      </c>
      <c r="AH5" t="s">
        <v>593</v>
      </c>
      <c r="AL5" s="193" t="s">
        <v>597</v>
      </c>
    </row>
    <row r="7" spans="2:51" ht="21" customHeight="1">
      <c r="C7" t="s">
        <v>588</v>
      </c>
      <c r="D7" t="s">
        <v>589</v>
      </c>
      <c r="E7" t="s">
        <v>587</v>
      </c>
      <c r="S7" t="s">
        <v>590</v>
      </c>
      <c r="T7" t="s">
        <v>591</v>
      </c>
      <c r="U7" t="s">
        <v>592</v>
      </c>
      <c r="AI7" t="s">
        <v>590</v>
      </c>
      <c r="AJ7" t="s">
        <v>591</v>
      </c>
      <c r="AK7" t="s">
        <v>592</v>
      </c>
    </row>
    <row r="8" spans="2:51" ht="21" customHeight="1">
      <c r="B8" t="s">
        <v>572</v>
      </c>
      <c r="C8">
        <v>517</v>
      </c>
      <c r="D8">
        <v>573</v>
      </c>
      <c r="E8">
        <f>D8-C8</f>
        <v>56</v>
      </c>
      <c r="R8" t="s">
        <v>572</v>
      </c>
      <c r="S8" s="194">
        <f t="shared" ref="S8:U15" si="0">C26/55</f>
        <v>203.63636363636363</v>
      </c>
      <c r="T8" s="194">
        <f t="shared" si="0"/>
        <v>509.09090909090907</v>
      </c>
      <c r="U8" s="194">
        <f t="shared" si="0"/>
        <v>1018.1818181818181</v>
      </c>
      <c r="AH8" t="s">
        <v>572</v>
      </c>
      <c r="AI8" s="194">
        <f>S8*11</f>
        <v>2240</v>
      </c>
      <c r="AJ8" s="194">
        <f t="shared" ref="AJ8:AK19" si="1">T8*11</f>
        <v>5600</v>
      </c>
      <c r="AK8" s="194">
        <f t="shared" si="1"/>
        <v>11200</v>
      </c>
      <c r="AY8" s="196"/>
    </row>
    <row r="9" spans="2:51" ht="21" customHeight="1">
      <c r="B9" t="s">
        <v>573</v>
      </c>
      <c r="C9">
        <v>453</v>
      </c>
      <c r="D9">
        <v>551</v>
      </c>
      <c r="E9">
        <f t="shared" ref="E9:E19" si="2">D9-C9</f>
        <v>98</v>
      </c>
      <c r="R9" t="s">
        <v>573</v>
      </c>
      <c r="S9" s="194">
        <f t="shared" si="0"/>
        <v>356.36363636363637</v>
      </c>
      <c r="T9" s="194">
        <f t="shared" si="0"/>
        <v>890.90909090909088</v>
      </c>
      <c r="U9" s="194">
        <f t="shared" si="0"/>
        <v>1781.8181818181818</v>
      </c>
      <c r="AH9" t="s">
        <v>573</v>
      </c>
      <c r="AI9" s="194">
        <f t="shared" ref="AI9:AI19" si="3">S9*11</f>
        <v>3920</v>
      </c>
      <c r="AJ9" s="194">
        <f t="shared" si="1"/>
        <v>9800</v>
      </c>
      <c r="AK9" s="194">
        <f t="shared" si="1"/>
        <v>19600</v>
      </c>
    </row>
    <row r="10" spans="2:51" ht="21" customHeight="1">
      <c r="B10" t="s">
        <v>574</v>
      </c>
      <c r="C10">
        <v>419</v>
      </c>
      <c r="D10">
        <v>586</v>
      </c>
      <c r="E10">
        <f t="shared" si="2"/>
        <v>167</v>
      </c>
      <c r="R10" t="s">
        <v>574</v>
      </c>
      <c r="S10" s="194">
        <f t="shared" si="0"/>
        <v>607.27272727272725</v>
      </c>
      <c r="T10" s="194">
        <f t="shared" si="0"/>
        <v>1518.1818181818182</v>
      </c>
      <c r="U10" s="194">
        <f t="shared" si="0"/>
        <v>3036.3636363636365</v>
      </c>
      <c r="AH10" t="s">
        <v>574</v>
      </c>
      <c r="AI10" s="194">
        <f t="shared" si="3"/>
        <v>6680</v>
      </c>
      <c r="AJ10" s="194">
        <f t="shared" si="1"/>
        <v>16700</v>
      </c>
      <c r="AK10" s="194">
        <f t="shared" si="1"/>
        <v>33400</v>
      </c>
    </row>
    <row r="11" spans="2:51" ht="21" customHeight="1">
      <c r="B11" t="s">
        <v>575</v>
      </c>
      <c r="C11">
        <v>424</v>
      </c>
      <c r="D11">
        <v>595</v>
      </c>
      <c r="E11">
        <f t="shared" si="2"/>
        <v>171</v>
      </c>
      <c r="R11" t="s">
        <v>575</v>
      </c>
      <c r="S11" s="194">
        <f t="shared" si="0"/>
        <v>621.81818181818187</v>
      </c>
      <c r="T11" s="194">
        <f t="shared" si="0"/>
        <v>1554.5454545454545</v>
      </c>
      <c r="U11" s="194">
        <f t="shared" si="0"/>
        <v>3109.090909090909</v>
      </c>
      <c r="AH11" t="s">
        <v>575</v>
      </c>
      <c r="AI11" s="194">
        <f t="shared" si="3"/>
        <v>6840.0000000000009</v>
      </c>
      <c r="AJ11" s="194">
        <f t="shared" si="1"/>
        <v>17100</v>
      </c>
      <c r="AK11" s="194">
        <f t="shared" si="1"/>
        <v>34200</v>
      </c>
    </row>
    <row r="12" spans="2:51" ht="21" customHeight="1">
      <c r="B12" t="s">
        <v>576</v>
      </c>
      <c r="C12">
        <v>365</v>
      </c>
      <c r="D12">
        <v>597</v>
      </c>
      <c r="E12">
        <f t="shared" si="2"/>
        <v>232</v>
      </c>
      <c r="R12" t="s">
        <v>576</v>
      </c>
      <c r="S12" s="194">
        <f t="shared" si="0"/>
        <v>843.63636363636363</v>
      </c>
      <c r="T12" s="194">
        <f t="shared" si="0"/>
        <v>2109.090909090909</v>
      </c>
      <c r="U12" s="194">
        <f t="shared" si="0"/>
        <v>4218.181818181818</v>
      </c>
      <c r="AH12" t="s">
        <v>576</v>
      </c>
      <c r="AI12" s="194">
        <f t="shared" si="3"/>
        <v>9280</v>
      </c>
      <c r="AJ12" s="194">
        <f t="shared" si="1"/>
        <v>23200</v>
      </c>
      <c r="AK12" s="194">
        <f t="shared" si="1"/>
        <v>46400</v>
      </c>
    </row>
    <row r="13" spans="2:51" ht="21" customHeight="1">
      <c r="B13" t="s">
        <v>577</v>
      </c>
      <c r="C13">
        <v>315</v>
      </c>
      <c r="D13">
        <v>497</v>
      </c>
      <c r="E13">
        <f t="shared" si="2"/>
        <v>182</v>
      </c>
      <c r="R13" t="s">
        <v>577</v>
      </c>
      <c r="S13" s="194">
        <f t="shared" si="0"/>
        <v>661.81818181818187</v>
      </c>
      <c r="T13" s="194">
        <f t="shared" si="0"/>
        <v>1654.5454545454545</v>
      </c>
      <c r="U13" s="194">
        <f t="shared" si="0"/>
        <v>3309.090909090909</v>
      </c>
      <c r="AH13" t="s">
        <v>577</v>
      </c>
      <c r="AI13" s="194">
        <f t="shared" si="3"/>
        <v>7280.0000000000009</v>
      </c>
      <c r="AJ13" s="194">
        <f t="shared" si="1"/>
        <v>18200</v>
      </c>
      <c r="AK13" s="194">
        <f t="shared" si="1"/>
        <v>36400</v>
      </c>
    </row>
    <row r="14" spans="2:51" ht="21" customHeight="1">
      <c r="B14" t="s">
        <v>578</v>
      </c>
      <c r="C14">
        <v>365</v>
      </c>
      <c r="D14">
        <v>522</v>
      </c>
      <c r="E14">
        <f t="shared" si="2"/>
        <v>157</v>
      </c>
      <c r="R14" t="s">
        <v>578</v>
      </c>
      <c r="S14" s="194">
        <f t="shared" si="0"/>
        <v>570.90909090909088</v>
      </c>
      <c r="T14" s="194">
        <f t="shared" si="0"/>
        <v>1427.2727272727273</v>
      </c>
      <c r="U14" s="194">
        <f t="shared" si="0"/>
        <v>2854.5454545454545</v>
      </c>
      <c r="AH14" t="s">
        <v>578</v>
      </c>
      <c r="AI14" s="194">
        <f t="shared" si="3"/>
        <v>6280</v>
      </c>
      <c r="AJ14" s="194">
        <f t="shared" si="1"/>
        <v>15700</v>
      </c>
      <c r="AK14" s="194">
        <f t="shared" si="1"/>
        <v>31400</v>
      </c>
    </row>
    <row r="15" spans="2:51" ht="21" customHeight="1">
      <c r="B15" t="s">
        <v>579</v>
      </c>
      <c r="C15">
        <v>473</v>
      </c>
      <c r="D15">
        <v>568</v>
      </c>
      <c r="E15">
        <f t="shared" si="2"/>
        <v>95</v>
      </c>
      <c r="R15" t="s">
        <v>579</v>
      </c>
      <c r="S15" s="194">
        <f t="shared" si="0"/>
        <v>345.45454545454544</v>
      </c>
      <c r="T15" s="194">
        <f t="shared" si="0"/>
        <v>863.63636363636363</v>
      </c>
      <c r="U15" s="194">
        <f t="shared" si="0"/>
        <v>1727.2727272727273</v>
      </c>
      <c r="AH15" t="s">
        <v>579</v>
      </c>
      <c r="AI15" s="194">
        <f t="shared" si="3"/>
        <v>3800</v>
      </c>
      <c r="AJ15" s="194">
        <f t="shared" si="1"/>
        <v>9500</v>
      </c>
      <c r="AK15" s="194">
        <f t="shared" si="1"/>
        <v>19000</v>
      </c>
    </row>
    <row r="16" spans="2:51" ht="21" customHeight="1">
      <c r="B16" t="s">
        <v>580</v>
      </c>
      <c r="C16">
        <v>463</v>
      </c>
      <c r="D16">
        <v>451</v>
      </c>
      <c r="E16">
        <f t="shared" si="2"/>
        <v>-12</v>
      </c>
      <c r="R16" t="s">
        <v>580</v>
      </c>
      <c r="S16" s="194">
        <v>0</v>
      </c>
      <c r="T16" s="194">
        <v>0</v>
      </c>
      <c r="U16" s="194">
        <v>0</v>
      </c>
      <c r="AH16" t="s">
        <v>580</v>
      </c>
      <c r="AI16" s="194">
        <f t="shared" si="3"/>
        <v>0</v>
      </c>
      <c r="AJ16" s="194">
        <f t="shared" si="1"/>
        <v>0</v>
      </c>
      <c r="AK16" s="194">
        <f t="shared" si="1"/>
        <v>0</v>
      </c>
    </row>
    <row r="17" spans="2:38" ht="21" customHeight="1">
      <c r="B17" t="s">
        <v>581</v>
      </c>
      <c r="C17">
        <v>384</v>
      </c>
      <c r="D17">
        <v>457</v>
      </c>
      <c r="E17">
        <f t="shared" si="2"/>
        <v>73</v>
      </c>
      <c r="R17" t="s">
        <v>581</v>
      </c>
      <c r="S17" s="194">
        <f t="shared" ref="S17:U19" si="4">C35/55</f>
        <v>265.45454545454544</v>
      </c>
      <c r="T17" s="194">
        <f t="shared" si="4"/>
        <v>663.63636363636363</v>
      </c>
      <c r="U17" s="194">
        <f t="shared" si="4"/>
        <v>1327.2727272727273</v>
      </c>
      <c r="AH17" t="s">
        <v>581</v>
      </c>
      <c r="AI17" s="194">
        <f t="shared" si="3"/>
        <v>2920</v>
      </c>
      <c r="AJ17" s="194">
        <f t="shared" si="1"/>
        <v>7300</v>
      </c>
      <c r="AK17" s="194">
        <f t="shared" si="1"/>
        <v>14600</v>
      </c>
    </row>
    <row r="18" spans="2:38" ht="21" customHeight="1">
      <c r="B18" t="s">
        <v>582</v>
      </c>
      <c r="C18">
        <v>355</v>
      </c>
      <c r="D18">
        <v>442</v>
      </c>
      <c r="E18">
        <f t="shared" si="2"/>
        <v>87</v>
      </c>
      <c r="R18" t="s">
        <v>582</v>
      </c>
      <c r="S18" s="194">
        <f t="shared" si="4"/>
        <v>316.36363636363637</v>
      </c>
      <c r="T18" s="194">
        <f t="shared" si="4"/>
        <v>790.90909090909088</v>
      </c>
      <c r="U18" s="194">
        <f t="shared" si="4"/>
        <v>1581.8181818181818</v>
      </c>
      <c r="AH18" t="s">
        <v>582</v>
      </c>
      <c r="AI18" s="194">
        <f t="shared" si="3"/>
        <v>3480</v>
      </c>
      <c r="AJ18" s="194">
        <f t="shared" si="1"/>
        <v>8700</v>
      </c>
      <c r="AK18" s="194">
        <f t="shared" si="1"/>
        <v>17400</v>
      </c>
    </row>
    <row r="19" spans="2:38" ht="21" customHeight="1">
      <c r="B19" t="s">
        <v>583</v>
      </c>
      <c r="C19">
        <v>399</v>
      </c>
      <c r="D19">
        <v>496</v>
      </c>
      <c r="E19">
        <f t="shared" si="2"/>
        <v>97</v>
      </c>
      <c r="R19" t="s">
        <v>583</v>
      </c>
      <c r="S19" s="194">
        <f t="shared" si="4"/>
        <v>352.72727272727275</v>
      </c>
      <c r="T19" s="194">
        <f t="shared" si="4"/>
        <v>881.81818181818187</v>
      </c>
      <c r="U19" s="194">
        <f t="shared" si="4"/>
        <v>1763.6363636363637</v>
      </c>
      <c r="AH19" t="s">
        <v>583</v>
      </c>
      <c r="AI19" s="194">
        <f t="shared" si="3"/>
        <v>3880</v>
      </c>
      <c r="AJ19" s="194">
        <f t="shared" si="1"/>
        <v>9700</v>
      </c>
      <c r="AK19" s="194">
        <f t="shared" si="1"/>
        <v>19400</v>
      </c>
    </row>
    <row r="21" spans="2:38">
      <c r="AI21" s="194">
        <f>SUM(AI8:AI20)</f>
        <v>56600</v>
      </c>
    </row>
    <row r="24" spans="2:38" ht="21" customHeight="1">
      <c r="B24" t="s">
        <v>587</v>
      </c>
      <c r="R24" t="s">
        <v>595</v>
      </c>
    </row>
    <row r="25" spans="2:38" ht="21" customHeight="1">
      <c r="C25" t="s">
        <v>590</v>
      </c>
      <c r="D25" t="s">
        <v>591</v>
      </c>
      <c r="E25" t="s">
        <v>592</v>
      </c>
      <c r="S25" t="s">
        <v>590</v>
      </c>
      <c r="T25" t="s">
        <v>591</v>
      </c>
      <c r="U25" t="s">
        <v>592</v>
      </c>
      <c r="AH25" t="s">
        <v>598</v>
      </c>
      <c r="AL25" s="193" t="s">
        <v>597</v>
      </c>
    </row>
    <row r="26" spans="2:38" ht="21" customHeight="1">
      <c r="B26" t="s">
        <v>572</v>
      </c>
      <c r="C26">
        <f>E8*200</f>
        <v>11200</v>
      </c>
      <c r="D26">
        <f>E8*500</f>
        <v>28000</v>
      </c>
      <c r="E26">
        <f>E8*1000</f>
        <v>56000</v>
      </c>
      <c r="R26" t="s">
        <v>572</v>
      </c>
      <c r="S26" s="195">
        <f>S8/5</f>
        <v>40.727272727272727</v>
      </c>
      <c r="T26" s="195">
        <f t="shared" ref="T26:U26" si="5">T8/5</f>
        <v>101.81818181818181</v>
      </c>
      <c r="U26" s="195">
        <f t="shared" si="5"/>
        <v>203.63636363636363</v>
      </c>
    </row>
    <row r="27" spans="2:38" ht="21" customHeight="1">
      <c r="B27" t="s">
        <v>573</v>
      </c>
      <c r="C27">
        <f t="shared" ref="C27:C37" si="6">E9*200</f>
        <v>19600</v>
      </c>
      <c r="D27">
        <f t="shared" ref="D27:D37" si="7">E9*500</f>
        <v>49000</v>
      </c>
      <c r="E27">
        <f t="shared" ref="E27:E37" si="8">E9*1000</f>
        <v>98000</v>
      </c>
      <c r="R27" t="s">
        <v>573</v>
      </c>
      <c r="S27" s="195">
        <f t="shared" ref="S27:U37" si="9">S9/5</f>
        <v>71.27272727272728</v>
      </c>
      <c r="T27" s="195">
        <f t="shared" si="9"/>
        <v>178.18181818181819</v>
      </c>
      <c r="U27" s="195">
        <f t="shared" si="9"/>
        <v>356.36363636363637</v>
      </c>
      <c r="AI27" t="s">
        <v>590</v>
      </c>
      <c r="AJ27" t="s">
        <v>591</v>
      </c>
      <c r="AK27" t="s">
        <v>592</v>
      </c>
    </row>
    <row r="28" spans="2:38" ht="21" customHeight="1">
      <c r="B28" t="s">
        <v>574</v>
      </c>
      <c r="C28">
        <f t="shared" si="6"/>
        <v>33400</v>
      </c>
      <c r="D28">
        <f t="shared" si="7"/>
        <v>83500</v>
      </c>
      <c r="E28">
        <f t="shared" si="8"/>
        <v>167000</v>
      </c>
      <c r="R28" t="s">
        <v>574</v>
      </c>
      <c r="S28" s="195">
        <f t="shared" si="9"/>
        <v>121.45454545454545</v>
      </c>
      <c r="T28" s="195">
        <f t="shared" si="9"/>
        <v>303.63636363636363</v>
      </c>
      <c r="U28" s="195">
        <f t="shared" si="9"/>
        <v>607.27272727272725</v>
      </c>
      <c r="AH28" t="s">
        <v>572</v>
      </c>
      <c r="AI28" s="194">
        <f>AI8</f>
        <v>2240</v>
      </c>
      <c r="AJ28" s="194">
        <f t="shared" ref="AJ28:AK28" si="10">AJ8</f>
        <v>5600</v>
      </c>
      <c r="AK28" s="194">
        <f t="shared" si="10"/>
        <v>11200</v>
      </c>
    </row>
    <row r="29" spans="2:38" ht="21" customHeight="1">
      <c r="B29" t="s">
        <v>575</v>
      </c>
      <c r="C29">
        <f t="shared" si="6"/>
        <v>34200</v>
      </c>
      <c r="D29">
        <f t="shared" si="7"/>
        <v>85500</v>
      </c>
      <c r="E29">
        <f t="shared" si="8"/>
        <v>171000</v>
      </c>
      <c r="R29" t="s">
        <v>575</v>
      </c>
      <c r="S29" s="195">
        <f t="shared" si="9"/>
        <v>124.36363636363637</v>
      </c>
      <c r="T29" s="195">
        <f t="shared" si="9"/>
        <v>310.90909090909088</v>
      </c>
      <c r="U29" s="195">
        <f t="shared" si="9"/>
        <v>621.81818181818176</v>
      </c>
      <c r="AH29" t="s">
        <v>573</v>
      </c>
      <c r="AI29" s="194">
        <f>AI28+AI9</f>
        <v>6160</v>
      </c>
      <c r="AJ29" s="194">
        <f t="shared" ref="AJ29:AK39" si="11">AJ28+AJ9</f>
        <v>15400</v>
      </c>
      <c r="AK29" s="194">
        <f t="shared" si="11"/>
        <v>30800</v>
      </c>
    </row>
    <row r="30" spans="2:38" ht="21" customHeight="1">
      <c r="B30" t="s">
        <v>576</v>
      </c>
      <c r="C30">
        <f t="shared" si="6"/>
        <v>46400</v>
      </c>
      <c r="D30">
        <f t="shared" si="7"/>
        <v>116000</v>
      </c>
      <c r="E30">
        <f t="shared" si="8"/>
        <v>232000</v>
      </c>
      <c r="R30" t="s">
        <v>576</v>
      </c>
      <c r="S30" s="195">
        <f t="shared" si="9"/>
        <v>168.72727272727272</v>
      </c>
      <c r="T30" s="195">
        <f t="shared" si="9"/>
        <v>421.81818181818181</v>
      </c>
      <c r="U30" s="195">
        <f t="shared" si="9"/>
        <v>843.63636363636363</v>
      </c>
      <c r="AH30" t="s">
        <v>574</v>
      </c>
      <c r="AI30" s="194">
        <f t="shared" ref="AI30:AI39" si="12">AI29+AI10</f>
        <v>12840</v>
      </c>
      <c r="AJ30" s="194">
        <f t="shared" si="11"/>
        <v>32100</v>
      </c>
      <c r="AK30" s="194">
        <f t="shared" si="11"/>
        <v>64200</v>
      </c>
    </row>
    <row r="31" spans="2:38" ht="21" customHeight="1">
      <c r="B31" t="s">
        <v>577</v>
      </c>
      <c r="C31">
        <f t="shared" si="6"/>
        <v>36400</v>
      </c>
      <c r="D31">
        <f t="shared" si="7"/>
        <v>91000</v>
      </c>
      <c r="E31">
        <f t="shared" si="8"/>
        <v>182000</v>
      </c>
      <c r="R31" t="s">
        <v>577</v>
      </c>
      <c r="S31" s="195">
        <f t="shared" si="9"/>
        <v>132.36363636363637</v>
      </c>
      <c r="T31" s="195">
        <f t="shared" si="9"/>
        <v>330.90909090909088</v>
      </c>
      <c r="U31" s="195">
        <f t="shared" si="9"/>
        <v>661.81818181818176</v>
      </c>
      <c r="AH31" t="s">
        <v>575</v>
      </c>
      <c r="AI31" s="194">
        <f t="shared" si="12"/>
        <v>19680</v>
      </c>
      <c r="AJ31" s="194">
        <f t="shared" si="11"/>
        <v>49200</v>
      </c>
      <c r="AK31" s="194">
        <f t="shared" si="11"/>
        <v>98400</v>
      </c>
    </row>
    <row r="32" spans="2:38" ht="21" customHeight="1">
      <c r="B32" t="s">
        <v>578</v>
      </c>
      <c r="C32">
        <f t="shared" si="6"/>
        <v>31400</v>
      </c>
      <c r="D32">
        <f t="shared" si="7"/>
        <v>78500</v>
      </c>
      <c r="E32">
        <f t="shared" si="8"/>
        <v>157000</v>
      </c>
      <c r="R32" t="s">
        <v>578</v>
      </c>
      <c r="S32" s="195">
        <f t="shared" si="9"/>
        <v>114.18181818181817</v>
      </c>
      <c r="T32" s="195">
        <f t="shared" si="9"/>
        <v>285.45454545454544</v>
      </c>
      <c r="U32" s="195">
        <f t="shared" si="9"/>
        <v>570.90909090909088</v>
      </c>
      <c r="AH32" t="s">
        <v>576</v>
      </c>
      <c r="AI32" s="194">
        <f t="shared" si="12"/>
        <v>28960</v>
      </c>
      <c r="AJ32" s="194">
        <f t="shared" si="11"/>
        <v>72400</v>
      </c>
      <c r="AK32" s="194">
        <f t="shared" si="11"/>
        <v>144800</v>
      </c>
    </row>
    <row r="33" spans="2:37" ht="21" customHeight="1">
      <c r="B33" t="s">
        <v>579</v>
      </c>
      <c r="C33">
        <f t="shared" si="6"/>
        <v>19000</v>
      </c>
      <c r="D33">
        <f t="shared" si="7"/>
        <v>47500</v>
      </c>
      <c r="E33">
        <f t="shared" si="8"/>
        <v>95000</v>
      </c>
      <c r="R33" t="s">
        <v>579</v>
      </c>
      <c r="S33" s="195">
        <f t="shared" si="9"/>
        <v>69.090909090909093</v>
      </c>
      <c r="T33" s="195">
        <f t="shared" si="9"/>
        <v>172.72727272727272</v>
      </c>
      <c r="U33" s="195">
        <f t="shared" si="9"/>
        <v>345.45454545454544</v>
      </c>
      <c r="AH33" t="s">
        <v>577</v>
      </c>
      <c r="AI33" s="194">
        <f t="shared" si="12"/>
        <v>36240</v>
      </c>
      <c r="AJ33" s="194">
        <f t="shared" si="11"/>
        <v>90600</v>
      </c>
      <c r="AK33" s="194">
        <f t="shared" si="11"/>
        <v>181200</v>
      </c>
    </row>
    <row r="34" spans="2:37" ht="21" customHeight="1">
      <c r="B34" t="s">
        <v>580</v>
      </c>
      <c r="C34">
        <f t="shared" si="6"/>
        <v>-2400</v>
      </c>
      <c r="D34">
        <f t="shared" si="7"/>
        <v>-6000</v>
      </c>
      <c r="E34">
        <f t="shared" si="8"/>
        <v>-12000</v>
      </c>
      <c r="R34" t="s">
        <v>580</v>
      </c>
      <c r="S34" s="195">
        <f t="shared" si="9"/>
        <v>0</v>
      </c>
      <c r="T34" s="195">
        <f t="shared" si="9"/>
        <v>0</v>
      </c>
      <c r="U34" s="195">
        <f t="shared" si="9"/>
        <v>0</v>
      </c>
      <c r="AH34" t="s">
        <v>578</v>
      </c>
      <c r="AI34" s="194">
        <f t="shared" si="12"/>
        <v>42520</v>
      </c>
      <c r="AJ34" s="194">
        <f t="shared" si="11"/>
        <v>106300</v>
      </c>
      <c r="AK34" s="194">
        <f t="shared" si="11"/>
        <v>212600</v>
      </c>
    </row>
    <row r="35" spans="2:37" ht="21" customHeight="1">
      <c r="B35" t="s">
        <v>581</v>
      </c>
      <c r="C35">
        <f t="shared" si="6"/>
        <v>14600</v>
      </c>
      <c r="D35">
        <f t="shared" si="7"/>
        <v>36500</v>
      </c>
      <c r="E35">
        <f t="shared" si="8"/>
        <v>73000</v>
      </c>
      <c r="R35" t="s">
        <v>581</v>
      </c>
      <c r="S35" s="195">
        <f t="shared" si="9"/>
        <v>53.090909090909086</v>
      </c>
      <c r="T35" s="195">
        <f t="shared" si="9"/>
        <v>132.72727272727272</v>
      </c>
      <c r="U35" s="195">
        <f t="shared" si="9"/>
        <v>265.45454545454544</v>
      </c>
      <c r="AH35" t="s">
        <v>579</v>
      </c>
      <c r="AI35" s="194">
        <f t="shared" si="12"/>
        <v>46320</v>
      </c>
      <c r="AJ35" s="194">
        <f t="shared" si="11"/>
        <v>115800</v>
      </c>
      <c r="AK35" s="194">
        <f t="shared" si="11"/>
        <v>231600</v>
      </c>
    </row>
    <row r="36" spans="2:37" ht="21" customHeight="1">
      <c r="B36" t="s">
        <v>582</v>
      </c>
      <c r="C36">
        <f t="shared" si="6"/>
        <v>17400</v>
      </c>
      <c r="D36">
        <f t="shared" si="7"/>
        <v>43500</v>
      </c>
      <c r="E36">
        <f t="shared" si="8"/>
        <v>87000</v>
      </c>
      <c r="R36" t="s">
        <v>582</v>
      </c>
      <c r="S36" s="195">
        <f t="shared" si="9"/>
        <v>63.272727272727273</v>
      </c>
      <c r="T36" s="195">
        <f t="shared" si="9"/>
        <v>158.18181818181819</v>
      </c>
      <c r="U36" s="195">
        <f t="shared" si="9"/>
        <v>316.36363636363637</v>
      </c>
      <c r="AH36" t="s">
        <v>580</v>
      </c>
      <c r="AI36" s="194">
        <f t="shared" si="12"/>
        <v>46320</v>
      </c>
      <c r="AJ36" s="194">
        <f t="shared" si="11"/>
        <v>115800</v>
      </c>
      <c r="AK36" s="194">
        <f t="shared" si="11"/>
        <v>231600</v>
      </c>
    </row>
    <row r="37" spans="2:37" ht="21" customHeight="1">
      <c r="B37" t="s">
        <v>583</v>
      </c>
      <c r="C37">
        <f t="shared" si="6"/>
        <v>19400</v>
      </c>
      <c r="D37">
        <f t="shared" si="7"/>
        <v>48500</v>
      </c>
      <c r="E37">
        <f t="shared" si="8"/>
        <v>97000</v>
      </c>
      <c r="R37" t="s">
        <v>583</v>
      </c>
      <c r="S37" s="195">
        <f t="shared" si="9"/>
        <v>70.545454545454547</v>
      </c>
      <c r="T37" s="195">
        <f t="shared" si="9"/>
        <v>176.36363636363637</v>
      </c>
      <c r="U37" s="195">
        <f t="shared" si="9"/>
        <v>352.72727272727275</v>
      </c>
      <c r="AH37" t="s">
        <v>581</v>
      </c>
      <c r="AI37" s="194">
        <f t="shared" si="12"/>
        <v>49240</v>
      </c>
      <c r="AJ37" s="194">
        <f t="shared" si="11"/>
        <v>123100</v>
      </c>
      <c r="AK37" s="194">
        <f t="shared" si="11"/>
        <v>246200</v>
      </c>
    </row>
    <row r="38" spans="2:37">
      <c r="AH38" t="s">
        <v>582</v>
      </c>
      <c r="AI38" s="194">
        <f t="shared" si="12"/>
        <v>52720</v>
      </c>
      <c r="AJ38" s="194">
        <f t="shared" si="11"/>
        <v>131800</v>
      </c>
      <c r="AK38" s="194">
        <f t="shared" si="11"/>
        <v>263600</v>
      </c>
    </row>
    <row r="39" spans="2:37">
      <c r="AH39" t="s">
        <v>583</v>
      </c>
      <c r="AI39" s="194">
        <f t="shared" si="12"/>
        <v>56600</v>
      </c>
      <c r="AJ39" s="194">
        <f t="shared" si="11"/>
        <v>141500</v>
      </c>
      <c r="AK39" s="194">
        <f t="shared" si="11"/>
        <v>283000</v>
      </c>
    </row>
  </sheetData>
  <phoneticPr fontId="3"/>
  <pageMargins left="0.25" right="0.25" top="0.75" bottom="0.75" header="0.3" footer="0.3"/>
  <pageSetup paperSize="8" scale="9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opLeftCell="G1" zoomScale="110" zoomScaleNormal="110" workbookViewId="0">
      <selection activeCell="P45" sqref="P45"/>
    </sheetView>
  </sheetViews>
  <sheetFormatPr defaultRowHeight="13.5"/>
  <cols>
    <col min="3" max="3" width="10.875" customWidth="1"/>
    <col min="4" max="4" width="12.125" bestFit="1" customWidth="1"/>
  </cols>
  <sheetData>
    <row r="1" spans="1:22" ht="28.5" customHeight="1">
      <c r="A1" t="s">
        <v>612</v>
      </c>
      <c r="L1" t="s">
        <v>601</v>
      </c>
      <c r="T1" t="s">
        <v>605</v>
      </c>
      <c r="V1" t="s">
        <v>606</v>
      </c>
    </row>
    <row r="2" spans="1:22">
      <c r="B2" t="s">
        <v>571</v>
      </c>
      <c r="M2" t="s">
        <v>603</v>
      </c>
      <c r="T2" t="s">
        <v>604</v>
      </c>
      <c r="V2" t="s">
        <v>607</v>
      </c>
    </row>
    <row r="3" spans="1:22">
      <c r="M3" t="s">
        <v>602</v>
      </c>
      <c r="V3" s="197" t="s">
        <v>608</v>
      </c>
    </row>
    <row r="4" spans="1:22" ht="24" customHeight="1">
      <c r="B4" t="s">
        <v>584</v>
      </c>
    </row>
    <row r="5" spans="1:22" ht="24" customHeight="1">
      <c r="B5" t="s">
        <v>585</v>
      </c>
      <c r="F5" t="s">
        <v>586</v>
      </c>
      <c r="S5" t="s">
        <v>600</v>
      </c>
    </row>
    <row r="7" spans="1:22" ht="21" customHeight="1">
      <c r="C7" t="s">
        <v>588</v>
      </c>
      <c r="D7" t="s">
        <v>589</v>
      </c>
      <c r="E7" t="s">
        <v>587</v>
      </c>
    </row>
    <row r="8" spans="1:22" ht="21" customHeight="1">
      <c r="B8" t="s">
        <v>572</v>
      </c>
      <c r="C8">
        <v>517</v>
      </c>
      <c r="D8">
        <v>573</v>
      </c>
      <c r="E8">
        <f>D8-C8</f>
        <v>56</v>
      </c>
    </row>
    <row r="9" spans="1:22" ht="21" customHeight="1">
      <c r="B9" t="s">
        <v>573</v>
      </c>
      <c r="C9">
        <v>453</v>
      </c>
      <c r="D9">
        <v>551</v>
      </c>
      <c r="E9">
        <f t="shared" ref="E9:E19" si="0">D9-C9</f>
        <v>98</v>
      </c>
    </row>
    <row r="10" spans="1:22" ht="21" customHeight="1">
      <c r="B10" t="s">
        <v>574</v>
      </c>
      <c r="C10">
        <v>419</v>
      </c>
      <c r="D10">
        <v>586</v>
      </c>
      <c r="E10">
        <f t="shared" si="0"/>
        <v>167</v>
      </c>
    </row>
    <row r="11" spans="1:22" ht="21" customHeight="1">
      <c r="B11" t="s">
        <v>575</v>
      </c>
      <c r="C11">
        <v>424</v>
      </c>
      <c r="D11">
        <v>595</v>
      </c>
      <c r="E11">
        <f t="shared" si="0"/>
        <v>171</v>
      </c>
    </row>
    <row r="12" spans="1:22" ht="21" customHeight="1">
      <c r="B12" t="s">
        <v>576</v>
      </c>
      <c r="C12">
        <v>365</v>
      </c>
      <c r="D12">
        <v>597</v>
      </c>
      <c r="E12">
        <f t="shared" si="0"/>
        <v>232</v>
      </c>
    </row>
    <row r="13" spans="1:22" ht="21" customHeight="1">
      <c r="B13" t="s">
        <v>577</v>
      </c>
      <c r="C13">
        <v>315</v>
      </c>
      <c r="D13">
        <v>497</v>
      </c>
      <c r="E13">
        <f t="shared" si="0"/>
        <v>182</v>
      </c>
    </row>
    <row r="14" spans="1:22" ht="21" customHeight="1">
      <c r="B14" t="s">
        <v>578</v>
      </c>
      <c r="C14">
        <v>365</v>
      </c>
      <c r="D14">
        <v>522</v>
      </c>
      <c r="E14">
        <f t="shared" si="0"/>
        <v>157</v>
      </c>
    </row>
    <row r="15" spans="1:22" ht="21" customHeight="1">
      <c r="B15" t="s">
        <v>579</v>
      </c>
      <c r="C15">
        <v>473</v>
      </c>
      <c r="D15">
        <v>568</v>
      </c>
      <c r="E15">
        <f t="shared" si="0"/>
        <v>95</v>
      </c>
    </row>
    <row r="16" spans="1:22" ht="21" customHeight="1">
      <c r="B16" t="s">
        <v>580</v>
      </c>
      <c r="C16">
        <v>463</v>
      </c>
      <c r="D16">
        <v>451</v>
      </c>
      <c r="E16">
        <f t="shared" si="0"/>
        <v>-12</v>
      </c>
    </row>
    <row r="17" spans="2:5" ht="21" customHeight="1">
      <c r="B17" t="s">
        <v>581</v>
      </c>
      <c r="C17">
        <v>384</v>
      </c>
      <c r="D17">
        <v>457</v>
      </c>
      <c r="E17">
        <f t="shared" si="0"/>
        <v>73</v>
      </c>
    </row>
    <row r="18" spans="2:5" ht="21" customHeight="1">
      <c r="B18" t="s">
        <v>582</v>
      </c>
      <c r="C18">
        <v>355</v>
      </c>
      <c r="D18">
        <v>442</v>
      </c>
      <c r="E18">
        <f t="shared" si="0"/>
        <v>87</v>
      </c>
    </row>
    <row r="19" spans="2:5" ht="21" customHeight="1">
      <c r="B19" t="s">
        <v>583</v>
      </c>
      <c r="C19">
        <v>399</v>
      </c>
      <c r="D19">
        <v>496</v>
      </c>
      <c r="E19">
        <f t="shared" si="0"/>
        <v>97</v>
      </c>
    </row>
    <row r="24" spans="2:5" ht="21" customHeight="1">
      <c r="B24" t="s">
        <v>609</v>
      </c>
    </row>
    <row r="25" spans="2:5" ht="21" customHeight="1">
      <c r="C25" t="s">
        <v>599</v>
      </c>
      <c r="D25" t="s">
        <v>611</v>
      </c>
      <c r="E25" t="s">
        <v>610</v>
      </c>
    </row>
    <row r="26" spans="2:5" ht="21" customHeight="1">
      <c r="B26" t="s">
        <v>572</v>
      </c>
      <c r="C26" s="195">
        <f>C8*1000</f>
        <v>517000</v>
      </c>
      <c r="D26" s="195">
        <f t="shared" ref="D26:D37" si="1">E26*11</f>
        <v>288387.4239350913</v>
      </c>
      <c r="E26" s="195">
        <f t="shared" ref="E26:E37" si="2">C26/19.72</f>
        <v>26217.038539553752</v>
      </c>
    </row>
    <row r="27" spans="2:5" ht="21" customHeight="1">
      <c r="B27" t="s">
        <v>573</v>
      </c>
      <c r="C27" s="195">
        <f t="shared" ref="C27:C37" si="3">C9*1000</f>
        <v>453000</v>
      </c>
      <c r="D27" s="195">
        <f t="shared" si="1"/>
        <v>252687.62677484791</v>
      </c>
      <c r="E27" s="195">
        <f t="shared" si="2"/>
        <v>22971.602434077082</v>
      </c>
    </row>
    <row r="28" spans="2:5" ht="21" customHeight="1">
      <c r="B28" t="s">
        <v>574</v>
      </c>
      <c r="C28" s="195">
        <f t="shared" si="3"/>
        <v>419000</v>
      </c>
      <c r="D28" s="195">
        <f t="shared" si="1"/>
        <v>233722.10953346855</v>
      </c>
      <c r="E28" s="195">
        <f t="shared" si="2"/>
        <v>21247.464503042596</v>
      </c>
    </row>
    <row r="29" spans="2:5" ht="21" customHeight="1">
      <c r="B29" t="s">
        <v>575</v>
      </c>
      <c r="C29" s="195">
        <f t="shared" si="3"/>
        <v>424000</v>
      </c>
      <c r="D29" s="195">
        <f t="shared" si="1"/>
        <v>236511.15618661258</v>
      </c>
      <c r="E29" s="195">
        <f t="shared" si="2"/>
        <v>21501.014198782963</v>
      </c>
    </row>
    <row r="30" spans="2:5" ht="21" customHeight="1">
      <c r="B30" t="s">
        <v>576</v>
      </c>
      <c r="C30" s="195">
        <f t="shared" si="3"/>
        <v>365000</v>
      </c>
      <c r="D30" s="195">
        <f t="shared" si="1"/>
        <v>203600.40567951321</v>
      </c>
      <c r="E30" s="195">
        <f t="shared" si="2"/>
        <v>18509.127789046655</v>
      </c>
    </row>
    <row r="31" spans="2:5" ht="21" customHeight="1">
      <c r="B31" t="s">
        <v>577</v>
      </c>
      <c r="C31" s="195">
        <f t="shared" si="3"/>
        <v>315000</v>
      </c>
      <c r="D31" s="195">
        <f t="shared" si="1"/>
        <v>175709.93914807303</v>
      </c>
      <c r="E31" s="195">
        <f t="shared" si="2"/>
        <v>15973.630831643002</v>
      </c>
    </row>
    <row r="32" spans="2:5" ht="21" customHeight="1">
      <c r="B32" t="s">
        <v>578</v>
      </c>
      <c r="C32" s="195">
        <f t="shared" si="3"/>
        <v>365000</v>
      </c>
      <c r="D32" s="195">
        <f t="shared" si="1"/>
        <v>203600.40567951321</v>
      </c>
      <c r="E32" s="195">
        <f t="shared" si="2"/>
        <v>18509.127789046655</v>
      </c>
    </row>
    <row r="33" spans="2:5" ht="21" customHeight="1">
      <c r="B33" t="s">
        <v>579</v>
      </c>
      <c r="C33" s="195">
        <f t="shared" si="3"/>
        <v>473000</v>
      </c>
      <c r="D33" s="195">
        <f t="shared" si="1"/>
        <v>263843.81338742393</v>
      </c>
      <c r="E33" s="195">
        <f t="shared" si="2"/>
        <v>23985.801217038541</v>
      </c>
    </row>
    <row r="34" spans="2:5" ht="21" customHeight="1">
      <c r="B34" t="s">
        <v>580</v>
      </c>
      <c r="C34" s="195">
        <f t="shared" si="3"/>
        <v>463000</v>
      </c>
      <c r="D34" s="195">
        <f t="shared" si="1"/>
        <v>258265.72008113592</v>
      </c>
      <c r="E34" s="195">
        <f t="shared" si="2"/>
        <v>23478.701825557811</v>
      </c>
    </row>
    <row r="35" spans="2:5" ht="21" customHeight="1">
      <c r="B35" t="s">
        <v>581</v>
      </c>
      <c r="C35" s="195">
        <f t="shared" si="3"/>
        <v>384000</v>
      </c>
      <c r="D35" s="195">
        <f t="shared" si="1"/>
        <v>214198.78296146044</v>
      </c>
      <c r="E35" s="195">
        <f t="shared" si="2"/>
        <v>19472.616632860041</v>
      </c>
    </row>
    <row r="36" spans="2:5" ht="21" customHeight="1">
      <c r="B36" t="s">
        <v>582</v>
      </c>
      <c r="C36" s="195">
        <f t="shared" si="3"/>
        <v>355000</v>
      </c>
      <c r="D36" s="195">
        <f t="shared" si="1"/>
        <v>198022.31237322514</v>
      </c>
      <c r="E36" s="195">
        <f t="shared" si="2"/>
        <v>18002.028397565922</v>
      </c>
    </row>
    <row r="37" spans="2:5" ht="21" customHeight="1">
      <c r="B37" t="s">
        <v>583</v>
      </c>
      <c r="C37" s="195">
        <f t="shared" si="3"/>
        <v>399000</v>
      </c>
      <c r="D37" s="195">
        <f t="shared" si="1"/>
        <v>222565.92292089251</v>
      </c>
      <c r="E37" s="195">
        <f t="shared" si="2"/>
        <v>20233.265720081137</v>
      </c>
    </row>
  </sheetData>
  <phoneticPr fontId="3"/>
  <pageMargins left="0.25" right="0.25" top="0.75" bottom="0.75" header="0.3" footer="0.3"/>
  <pageSetup paperSize="8"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グランドデザイン整理リスト</vt:lpstr>
      <vt:lpstr>評価リスト（ジョブシート）</vt:lpstr>
      <vt:lpstr>全体収支</vt:lpstr>
      <vt:lpstr>太陽光発電量</vt:lpstr>
      <vt:lpstr>水素によるEシーズンシフト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JARI</dc:creator>
  <cp:lastModifiedBy>Windows ユーザー</cp:lastModifiedBy>
  <cp:lastPrinted>2021-07-14T05:59:23Z</cp:lastPrinted>
  <dcterms:created xsi:type="dcterms:W3CDTF">2017-11-22T04:27:44Z</dcterms:created>
  <dcterms:modified xsi:type="dcterms:W3CDTF">2022-03-14T04:54:51Z</dcterms:modified>
</cp:coreProperties>
</file>